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illiam Lane\OneDrive - California Department of Industrial Relations\meeting minutes\PT meeting\2024 april meeting\"/>
    </mc:Choice>
  </mc:AlternateContent>
  <bookViews>
    <workbookView xWindow="1640" yWindow="360" windowWidth="31640" windowHeight="20370"/>
  </bookViews>
  <sheets>
    <sheet name="Capsaicin Prices" sheetId="1" r:id="rId1"/>
    <sheet name="Capsaicin Utilization" sheetId="2" r:id="rId2"/>
  </sheets>
  <definedNames>
    <definedName name="_xlnm.Print_Area" localSheetId="0">'Capsaicin Prices'!$A$1:$K$47</definedName>
    <definedName name="_xlnm.Print_Area" localSheetId="1">'Capsaicin Utilization'!$A$1:$D$12</definedName>
    <definedName name="_xlnm.Print_Titles" localSheetId="0">'Capsaicin Prices'!$23:$23</definedName>
    <definedName name="Title_NDC11...k11" localSheetId="0">Table4[[#Headers],[NDC11]]</definedName>
    <definedName name="Title_NDC11...K14" localSheetId="0">Table5[[#Headers],[NDC11]]</definedName>
    <definedName name="Title_NDC11...K18" localSheetId="0">Table6[#Headers]</definedName>
    <definedName name="Title_NDC11...K36" localSheetId="0">Table8[[#Headers],[NDC11]]</definedName>
    <definedName name="Title_NDC11...K46" localSheetId="0">Table9[[#Headers],[NDC11]]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6" i="2"/>
  <c r="J21" i="1"/>
  <c r="J22" i="1"/>
  <c r="J20" i="1"/>
  <c r="J43" i="1"/>
  <c r="I43" i="1"/>
  <c r="K43" i="1" s="1"/>
  <c r="I21" i="1"/>
  <c r="J35" i="1"/>
  <c r="I35" i="1"/>
  <c r="J26" i="1"/>
  <c r="I26" i="1"/>
  <c r="I22" i="1"/>
  <c r="I20" i="1"/>
  <c r="J46" i="1"/>
  <c r="I46" i="1"/>
  <c r="J45" i="1"/>
  <c r="I45" i="1"/>
  <c r="J44" i="1"/>
  <c r="I44" i="1"/>
  <c r="J42" i="1"/>
  <c r="I42" i="1"/>
  <c r="J41" i="1"/>
  <c r="I41" i="1"/>
  <c r="J40" i="1"/>
  <c r="I40" i="1"/>
  <c r="J39" i="1"/>
  <c r="I39" i="1"/>
  <c r="J38" i="1"/>
  <c r="I38" i="1"/>
  <c r="J36" i="1"/>
  <c r="I36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5" i="1"/>
  <c r="I25" i="1"/>
  <c r="J24" i="1"/>
  <c r="I24" i="1"/>
  <c r="J18" i="1"/>
  <c r="I18" i="1"/>
  <c r="J17" i="1"/>
  <c r="I17" i="1"/>
  <c r="J16" i="1"/>
  <c r="I16" i="1"/>
  <c r="J14" i="1"/>
  <c r="I14" i="1"/>
  <c r="J13" i="1"/>
  <c r="I13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K22" i="1" l="1"/>
  <c r="K21" i="1"/>
  <c r="K26" i="1"/>
  <c r="K35" i="1"/>
  <c r="K20" i="1"/>
  <c r="K3" i="1"/>
  <c r="K9" i="1"/>
  <c r="K17" i="1"/>
  <c r="K29" i="1"/>
  <c r="K36" i="1"/>
  <c r="K18" i="1"/>
  <c r="K38" i="1"/>
  <c r="K45" i="1"/>
  <c r="K30" i="1"/>
  <c r="K4" i="1"/>
  <c r="K10" i="1"/>
  <c r="K8" i="1"/>
  <c r="K34" i="1"/>
  <c r="K42" i="1"/>
  <c r="K44" i="1"/>
  <c r="K5" i="1"/>
  <c r="K11" i="1"/>
  <c r="K24" i="1"/>
  <c r="K31" i="1"/>
  <c r="K39" i="1"/>
  <c r="K46" i="1"/>
  <c r="K6" i="1"/>
  <c r="K32" i="1"/>
  <c r="K40" i="1"/>
  <c r="K13" i="1"/>
  <c r="K25" i="1"/>
  <c r="K7" i="1"/>
  <c r="K14" i="1"/>
  <c r="K27" i="1"/>
  <c r="K33" i="1"/>
  <c r="K41" i="1"/>
  <c r="K28" i="1"/>
  <c r="K16" i="1"/>
  <c r="K2" i="1"/>
</calcChain>
</file>

<file path=xl/comments1.xml><?xml version="1.0" encoding="utf-8"?>
<comments xmlns="http://schemas.openxmlformats.org/spreadsheetml/2006/main">
  <authors>
    <author>DIR</author>
  </authors>
  <commentList>
    <comment ref="F47" authorId="0" shapeId="0">
      <text>
        <r>
          <rPr>
            <b/>
            <sz val="9"/>
            <color indexed="81"/>
            <rFont val="Tahoma"/>
            <family val="2"/>
          </rPr>
          <t>DIR: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<sst xmlns="http://schemas.openxmlformats.org/spreadsheetml/2006/main" count="338" uniqueCount="77">
  <si>
    <t>NDC11</t>
  </si>
  <si>
    <t>RxCUI</t>
  </si>
  <si>
    <t>Drug Ingredient</t>
  </si>
  <si>
    <t>Dosage Form</t>
  </si>
  <si>
    <t>Strength</t>
  </si>
  <si>
    <t>PKG Size</t>
  </si>
  <si>
    <t>Unit of Measure</t>
  </si>
  <si>
    <t>Price per Unit</t>
  </si>
  <si>
    <t>Price per Container</t>
  </si>
  <si>
    <t>Days Supply</t>
  </si>
  <si>
    <t>Price per Day</t>
  </si>
  <si>
    <t>00536252525</t>
  </si>
  <si>
    <t>19855</t>
  </si>
  <si>
    <t>capsaicin</t>
  </si>
  <si>
    <t>Cream</t>
  </si>
  <si>
    <t>0.025%</t>
  </si>
  <si>
    <t>GM</t>
  </si>
  <si>
    <t>50268019560</t>
  </si>
  <si>
    <t>50488102501</t>
  </si>
  <si>
    <t>50488102502</t>
  </si>
  <si>
    <t>50488102505</t>
  </si>
  <si>
    <t>69420602501</t>
  </si>
  <si>
    <t>69420602505</t>
  </si>
  <si>
    <t>70645002512</t>
  </si>
  <si>
    <t>70645002525</t>
  </si>
  <si>
    <t>70645002550</t>
  </si>
  <si>
    <t>60569044202</t>
  </si>
  <si>
    <t>1803727</t>
  </si>
  <si>
    <t>0.033%</t>
  </si>
  <si>
    <t>61787044202</t>
  </si>
  <si>
    <t>00536111825</t>
  </si>
  <si>
    <t>141868</t>
  </si>
  <si>
    <t>0.075%</t>
  </si>
  <si>
    <t>50268019657</t>
  </si>
  <si>
    <t>50488107501</t>
  </si>
  <si>
    <t>41167075180</t>
  </si>
  <si>
    <t>792051</t>
  </si>
  <si>
    <t>Liquid</t>
  </si>
  <si>
    <t>0.15%</t>
  </si>
  <si>
    <t>ML</t>
  </si>
  <si>
    <t>46122011203</t>
  </si>
  <si>
    <t>87701041143</t>
  </si>
  <si>
    <t>00536126456</t>
  </si>
  <si>
    <t>646333</t>
  </si>
  <si>
    <t>0.1%</t>
  </si>
  <si>
    <t>41167075142</t>
  </si>
  <si>
    <t>41167075146</t>
  </si>
  <si>
    <t>50268019756</t>
  </si>
  <si>
    <t>50268019842</t>
  </si>
  <si>
    <t>50488106006</t>
  </si>
  <si>
    <t>60569044302</t>
  </si>
  <si>
    <t>60569055602</t>
  </si>
  <si>
    <t>61787044302</t>
  </si>
  <si>
    <t>61787055602</t>
  </si>
  <si>
    <t>69375000660</t>
  </si>
  <si>
    <t>70000054901</t>
  </si>
  <si>
    <t>72847031620</t>
  </si>
  <si>
    <t>46122075355</t>
  </si>
  <si>
    <t>1043399</t>
  </si>
  <si>
    <t>Patch</t>
  </si>
  <si>
    <t>EA</t>
  </si>
  <si>
    <t>46581070003</t>
  </si>
  <si>
    <t>50488202501</t>
  </si>
  <si>
    <t>69420702501</t>
  </si>
  <si>
    <t>70512001610</t>
  </si>
  <si>
    <t>71436302501</t>
  </si>
  <si>
    <t>73086090399</t>
  </si>
  <si>
    <t>79643000201</t>
  </si>
  <si>
    <t>81877051515</t>
  </si>
  <si>
    <t>Days Supply assumes 2 GM, 4 ML or 1 Patch per day</t>
  </si>
  <si>
    <t>Provider Type</t>
  </si>
  <si>
    <t>Dosage form</t>
  </si>
  <si>
    <t>Claim Lines</t>
  </si>
  <si>
    <t>Pharmacy</t>
  </si>
  <si>
    <t>Physician</t>
  </si>
  <si>
    <t>Physician Totals</t>
  </si>
  <si>
    <t>Pharmacy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</si>
</sst>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0_);_(* \(#,##0.00000\);_(* &quot;-&quot;??_);_(@_)"/>
    <numFmt numFmtId="165" formatCode="&quot;$&quot;#,##0.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.5"/>
      <color theme="0"/>
      <name val="Arial"/>
      <family val="2"/>
    </font>
    <font>
      <sz val="10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9" borderId="2" xfId="0" applyNumberFormat="1" applyFont="1" applyFill="1" applyBorder="1" applyAlignment="1" applyProtection="1">
      <alignment horizontal="center" vertical="center"/>
      <protection locked="0"/>
    </xf>
    <xf numFmtId="49" fontId="4" fillId="9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49" fontId="3" fillId="0" borderId="8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9" borderId="6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Border="1" applyProtection="1">
      <protection locked="0"/>
    </xf>
    <xf numFmtId="49" fontId="4" fillId="10" borderId="1" xfId="0" applyNumberFormat="1" applyFont="1" applyFill="1" applyBorder="1" applyAlignment="1" applyProtection="1">
      <alignment horizontal="center" vertical="center"/>
      <protection locked="0"/>
    </xf>
    <xf numFmtId="49" fontId="4" fillId="10" borderId="2" xfId="0" applyNumberFormat="1" applyFont="1" applyFill="1" applyBorder="1" applyAlignment="1" applyProtection="1">
      <alignment horizontal="center" vertical="center"/>
      <protection locked="0"/>
    </xf>
    <xf numFmtId="49" fontId="4" fillId="1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protection locked="0"/>
    </xf>
    <xf numFmtId="49" fontId="4" fillId="10" borderId="6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vertical="center"/>
      <protection locked="0"/>
    </xf>
    <xf numFmtId="49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164" fontId="6" fillId="3" borderId="5" xfId="1" applyNumberFormat="1" applyFont="1" applyFill="1" applyBorder="1" applyAlignment="1" applyProtection="1">
      <alignment vertical="center"/>
      <protection locked="0"/>
    </xf>
    <xf numFmtId="165" fontId="6" fillId="3" borderId="5" xfId="0" applyNumberFormat="1" applyFont="1" applyFill="1" applyBorder="1" applyAlignment="1" applyProtection="1">
      <alignment vertical="center"/>
      <protection locked="0"/>
    </xf>
    <xf numFmtId="165" fontId="6" fillId="3" borderId="6" xfId="0" applyNumberFormat="1" applyFont="1" applyFill="1" applyBorder="1" applyAlignment="1" applyProtection="1">
      <alignment vertical="center"/>
      <protection locked="0"/>
    </xf>
    <xf numFmtId="49" fontId="6" fillId="3" borderId="7" xfId="0" applyNumberFormat="1" applyFont="1" applyFill="1" applyBorder="1" applyAlignment="1" applyProtection="1">
      <alignment vertical="center"/>
      <protection locked="0"/>
    </xf>
    <xf numFmtId="49" fontId="6" fillId="3" borderId="8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164" fontId="6" fillId="3" borderId="8" xfId="1" applyNumberFormat="1" applyFont="1" applyFill="1" applyBorder="1" applyAlignment="1" applyProtection="1">
      <alignment vertical="center"/>
      <protection locked="0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5" fontId="6" fillId="3" borderId="9" xfId="0" applyNumberFormat="1" applyFont="1" applyFill="1" applyBorder="1" applyAlignment="1" applyProtection="1">
      <alignment vertical="center"/>
      <protection locked="0"/>
    </xf>
    <xf numFmtId="49" fontId="6" fillId="4" borderId="4" xfId="0" applyNumberFormat="1" applyFont="1" applyFill="1" applyBorder="1" applyAlignment="1" applyProtection="1">
      <alignment vertical="center"/>
      <protection locked="0"/>
    </xf>
    <xf numFmtId="49" fontId="6" fillId="4" borderId="5" xfId="0" applyNumberFormat="1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164" fontId="6" fillId="4" borderId="5" xfId="1" applyNumberFormat="1" applyFont="1" applyFill="1" applyBorder="1" applyAlignment="1" applyProtection="1">
      <alignment vertical="center"/>
      <protection locked="0"/>
    </xf>
    <xf numFmtId="165" fontId="6" fillId="4" borderId="5" xfId="0" applyNumberFormat="1" applyFont="1" applyFill="1" applyBorder="1" applyAlignment="1" applyProtection="1">
      <alignment vertical="center"/>
      <protection locked="0"/>
    </xf>
    <xf numFmtId="165" fontId="6" fillId="4" borderId="6" xfId="0" applyNumberFormat="1" applyFont="1" applyFill="1" applyBorder="1" applyAlignment="1" applyProtection="1">
      <alignment vertical="center"/>
      <protection locked="0"/>
    </xf>
    <xf numFmtId="49" fontId="6" fillId="4" borderId="7" xfId="0" applyNumberFormat="1" applyFont="1" applyFill="1" applyBorder="1" applyAlignment="1" applyProtection="1">
      <alignment vertical="center"/>
      <protection locked="0"/>
    </xf>
    <xf numFmtId="49" fontId="6" fillId="4" borderId="8" xfId="0" applyNumberFormat="1" applyFont="1" applyFill="1" applyBorder="1" applyAlignment="1" applyProtection="1">
      <alignment vertical="center"/>
      <protection locked="0"/>
    </xf>
    <xf numFmtId="0" fontId="6" fillId="4" borderId="8" xfId="0" applyFont="1" applyFill="1" applyBorder="1" applyAlignment="1" applyProtection="1">
      <alignment vertical="center"/>
      <protection locked="0"/>
    </xf>
    <xf numFmtId="164" fontId="6" fillId="4" borderId="8" xfId="1" applyNumberFormat="1" applyFont="1" applyFill="1" applyBorder="1" applyAlignment="1" applyProtection="1">
      <alignment vertical="center"/>
      <protection locked="0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5" fontId="6" fillId="4" borderId="9" xfId="0" applyNumberFormat="1" applyFont="1" applyFill="1" applyBorder="1" applyAlignment="1" applyProtection="1">
      <alignment vertical="center"/>
      <protection locked="0"/>
    </xf>
    <xf numFmtId="49" fontId="6" fillId="5" borderId="4" xfId="0" applyNumberFormat="1" applyFont="1" applyFill="1" applyBorder="1" applyAlignment="1" applyProtection="1">
      <alignment vertical="center"/>
      <protection locked="0"/>
    </xf>
    <xf numFmtId="49" fontId="6" fillId="5" borderId="5" xfId="0" applyNumberFormat="1" applyFont="1" applyFill="1" applyBorder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164" fontId="6" fillId="5" borderId="5" xfId="1" applyNumberFormat="1" applyFont="1" applyFill="1" applyBorder="1" applyAlignment="1" applyProtection="1">
      <alignment vertical="center"/>
      <protection locked="0"/>
    </xf>
    <xf numFmtId="165" fontId="6" fillId="5" borderId="5" xfId="0" applyNumberFormat="1" applyFont="1" applyFill="1" applyBorder="1" applyAlignment="1" applyProtection="1">
      <alignment vertical="center"/>
      <protection locked="0"/>
    </xf>
    <xf numFmtId="165" fontId="6" fillId="5" borderId="6" xfId="0" applyNumberFormat="1" applyFont="1" applyFill="1" applyBorder="1" applyAlignment="1" applyProtection="1">
      <alignment vertical="center"/>
      <protection locked="0"/>
    </xf>
    <xf numFmtId="49" fontId="6" fillId="5" borderId="7" xfId="0" applyNumberFormat="1" applyFont="1" applyFill="1" applyBorder="1" applyAlignment="1" applyProtection="1">
      <alignment vertical="center"/>
      <protection locked="0"/>
    </xf>
    <xf numFmtId="49" fontId="6" fillId="5" borderId="8" xfId="0" applyNumberFormat="1" applyFont="1" applyFill="1" applyBorder="1" applyAlignment="1" applyProtection="1">
      <alignment vertical="center"/>
      <protection locked="0"/>
    </xf>
    <xf numFmtId="0" fontId="6" fillId="5" borderId="8" xfId="0" applyFont="1" applyFill="1" applyBorder="1" applyAlignment="1" applyProtection="1">
      <alignment vertical="center"/>
      <protection locked="0"/>
    </xf>
    <xf numFmtId="164" fontId="6" fillId="5" borderId="8" xfId="1" applyNumberFormat="1" applyFont="1" applyFill="1" applyBorder="1" applyAlignment="1" applyProtection="1">
      <alignment vertical="center"/>
      <protection locked="0"/>
    </xf>
    <xf numFmtId="165" fontId="6" fillId="5" borderId="8" xfId="0" applyNumberFormat="1" applyFont="1" applyFill="1" applyBorder="1" applyAlignment="1" applyProtection="1">
      <alignment vertical="center"/>
      <protection locked="0"/>
    </xf>
    <xf numFmtId="165" fontId="6" fillId="5" borderId="9" xfId="0" applyNumberFormat="1" applyFont="1" applyFill="1" applyBorder="1" applyAlignment="1" applyProtection="1">
      <alignment vertical="center"/>
      <protection locked="0"/>
    </xf>
    <xf numFmtId="49" fontId="6" fillId="8" borderId="4" xfId="0" applyNumberFormat="1" applyFont="1" applyFill="1" applyBorder="1" applyAlignment="1" applyProtection="1">
      <alignment vertical="center"/>
      <protection locked="0"/>
    </xf>
    <xf numFmtId="49" fontId="6" fillId="8" borderId="5" xfId="0" applyNumberFormat="1" applyFont="1" applyFill="1" applyBorder="1" applyAlignment="1" applyProtection="1">
      <alignment vertical="center"/>
      <protection locked="0"/>
    </xf>
    <xf numFmtId="0" fontId="6" fillId="8" borderId="5" xfId="0" applyFont="1" applyFill="1" applyBorder="1" applyAlignment="1" applyProtection="1">
      <alignment vertical="center"/>
      <protection locked="0"/>
    </xf>
    <xf numFmtId="164" fontId="6" fillId="8" borderId="5" xfId="1" applyNumberFormat="1" applyFont="1" applyFill="1" applyBorder="1" applyAlignment="1" applyProtection="1">
      <alignment vertical="center"/>
      <protection locked="0"/>
    </xf>
    <xf numFmtId="165" fontId="6" fillId="8" borderId="5" xfId="0" applyNumberFormat="1" applyFont="1" applyFill="1" applyBorder="1" applyAlignment="1" applyProtection="1">
      <alignment vertical="center"/>
      <protection locked="0"/>
    </xf>
    <xf numFmtId="165" fontId="6" fillId="8" borderId="6" xfId="0" applyNumberFormat="1" applyFont="1" applyFill="1" applyBorder="1" applyAlignment="1" applyProtection="1">
      <alignment vertical="center"/>
      <protection locked="0"/>
    </xf>
    <xf numFmtId="49" fontId="6" fillId="8" borderId="7" xfId="0" applyNumberFormat="1" applyFont="1" applyFill="1" applyBorder="1" applyAlignment="1" applyProtection="1">
      <alignment vertical="center"/>
      <protection locked="0"/>
    </xf>
    <xf numFmtId="49" fontId="6" fillId="8" borderId="8" xfId="0" applyNumberFormat="1" applyFont="1" applyFill="1" applyBorder="1" applyAlignment="1" applyProtection="1">
      <alignment vertical="center"/>
      <protection locked="0"/>
    </xf>
    <xf numFmtId="0" fontId="6" fillId="8" borderId="8" xfId="0" applyFont="1" applyFill="1" applyBorder="1" applyAlignment="1" applyProtection="1">
      <alignment vertical="center"/>
      <protection locked="0"/>
    </xf>
    <xf numFmtId="164" fontId="6" fillId="8" borderId="8" xfId="1" applyNumberFormat="1" applyFont="1" applyFill="1" applyBorder="1" applyAlignment="1" applyProtection="1">
      <alignment vertical="center"/>
      <protection locked="0"/>
    </xf>
    <xf numFmtId="165" fontId="6" fillId="8" borderId="8" xfId="0" applyNumberFormat="1" applyFont="1" applyFill="1" applyBorder="1" applyAlignment="1" applyProtection="1">
      <alignment vertical="center"/>
      <protection locked="0"/>
    </xf>
    <xf numFmtId="165" fontId="6" fillId="8" borderId="9" xfId="0" applyNumberFormat="1" applyFont="1" applyFill="1" applyBorder="1" applyAlignment="1" applyProtection="1">
      <alignment vertical="center"/>
      <protection locked="0"/>
    </xf>
    <xf numFmtId="49" fontId="6" fillId="6" borderId="4" xfId="0" applyNumberFormat="1" applyFont="1" applyFill="1" applyBorder="1" applyAlignment="1" applyProtection="1">
      <alignment vertical="center"/>
      <protection locked="0"/>
    </xf>
    <xf numFmtId="49" fontId="6" fillId="6" borderId="5" xfId="0" applyNumberFormat="1" applyFont="1" applyFill="1" applyBorder="1" applyAlignment="1" applyProtection="1">
      <alignment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164" fontId="6" fillId="6" borderId="5" xfId="1" applyNumberFormat="1" applyFont="1" applyFill="1" applyBorder="1" applyAlignment="1" applyProtection="1">
      <alignment vertical="center"/>
      <protection locked="0"/>
    </xf>
    <xf numFmtId="165" fontId="6" fillId="6" borderId="5" xfId="0" applyNumberFormat="1" applyFont="1" applyFill="1" applyBorder="1" applyAlignment="1" applyProtection="1">
      <alignment vertical="center"/>
      <protection locked="0"/>
    </xf>
    <xf numFmtId="165" fontId="6" fillId="6" borderId="6" xfId="0" applyNumberFormat="1" applyFont="1" applyFill="1" applyBorder="1" applyAlignment="1" applyProtection="1">
      <alignment vertical="center"/>
      <protection locked="0"/>
    </xf>
    <xf numFmtId="49" fontId="6" fillId="6" borderId="7" xfId="0" applyNumberFormat="1" applyFont="1" applyFill="1" applyBorder="1" applyAlignment="1" applyProtection="1">
      <alignment vertical="center"/>
      <protection locked="0"/>
    </xf>
    <xf numFmtId="49" fontId="6" fillId="6" borderId="8" xfId="0" applyNumberFormat="1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164" fontId="6" fillId="6" borderId="8" xfId="1" applyNumberFormat="1" applyFont="1" applyFill="1" applyBorder="1" applyAlignment="1" applyProtection="1">
      <alignment vertical="center"/>
      <protection locked="0"/>
    </xf>
    <xf numFmtId="165" fontId="6" fillId="6" borderId="8" xfId="0" applyNumberFormat="1" applyFont="1" applyFill="1" applyBorder="1" applyAlignment="1" applyProtection="1">
      <alignment vertical="center"/>
      <protection locked="0"/>
    </xf>
    <xf numFmtId="165" fontId="6" fillId="6" borderId="9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4" xfId="0" applyNumberFormat="1" applyFont="1" applyFill="1" applyBorder="1" applyAlignment="1" applyProtection="1">
      <alignment vertical="center"/>
      <protection locked="0"/>
    </xf>
    <xf numFmtId="49" fontId="6" fillId="7" borderId="5" xfId="0" applyNumberFormat="1" applyFont="1" applyFill="1" applyBorder="1" applyAlignment="1" applyProtection="1">
      <alignment vertical="center"/>
      <protection locked="0"/>
    </xf>
    <xf numFmtId="0" fontId="6" fillId="7" borderId="5" xfId="0" applyFont="1" applyFill="1" applyBorder="1" applyAlignment="1" applyProtection="1">
      <alignment vertical="center"/>
      <protection locked="0"/>
    </xf>
    <xf numFmtId="164" fontId="6" fillId="7" borderId="5" xfId="1" applyNumberFormat="1" applyFont="1" applyFill="1" applyBorder="1" applyAlignment="1" applyProtection="1">
      <alignment vertical="center"/>
      <protection locked="0"/>
    </xf>
    <xf numFmtId="165" fontId="6" fillId="7" borderId="5" xfId="0" applyNumberFormat="1" applyFont="1" applyFill="1" applyBorder="1" applyAlignment="1" applyProtection="1">
      <alignment vertical="center"/>
      <protection locked="0"/>
    </xf>
    <xf numFmtId="165" fontId="6" fillId="7" borderId="6" xfId="0" applyNumberFormat="1" applyFont="1" applyFill="1" applyBorder="1" applyAlignment="1" applyProtection="1">
      <alignment vertical="center"/>
      <protection locked="0"/>
    </xf>
    <xf numFmtId="49" fontId="6" fillId="7" borderId="7" xfId="0" applyNumberFormat="1" applyFont="1" applyFill="1" applyBorder="1" applyAlignment="1" applyProtection="1">
      <alignment vertical="center"/>
      <protection locked="0"/>
    </xf>
    <xf numFmtId="49" fontId="6" fillId="7" borderId="8" xfId="0" applyNumberFormat="1" applyFont="1" applyFill="1" applyBorder="1" applyAlignment="1" applyProtection="1">
      <alignment vertical="center"/>
      <protection locked="0"/>
    </xf>
    <xf numFmtId="0" fontId="6" fillId="7" borderId="8" xfId="0" applyFont="1" applyFill="1" applyBorder="1" applyAlignment="1" applyProtection="1">
      <alignment vertical="center"/>
      <protection locked="0"/>
    </xf>
    <xf numFmtId="164" fontId="6" fillId="7" borderId="8" xfId="1" applyNumberFormat="1" applyFont="1" applyFill="1" applyBorder="1" applyAlignment="1" applyProtection="1">
      <alignment vertical="center"/>
      <protection locked="0"/>
    </xf>
    <xf numFmtId="165" fontId="6" fillId="7" borderId="8" xfId="0" applyNumberFormat="1" applyFont="1" applyFill="1" applyBorder="1" applyAlignment="1" applyProtection="1">
      <alignment vertical="center"/>
      <protection locked="0"/>
    </xf>
    <xf numFmtId="165" fontId="6" fillId="7" borderId="9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114"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4" formatCode="_(* #,##0.00000_);_(* \(#,##0.00000\);_(* &quot;-&quot;??_);_(@_)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4" formatCode="_(* #,##0.00000_);_(* \(#,##0.00000\);_(* &quot;-&quot;??_);_(@_)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4" formatCode="_(* #,##0.00000_);_(* \(#,##0.00000\);_(* &quot;-&quot;??_);_(@_)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4" formatCode="_(* #,##0.00000_);_(* \(#,##0.00000\);_(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4" formatCode="_(* #,##0.00000_);_(* \(#,##0.00000\);_(* &quot;-&quot;??_);_(@_)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5" formatCode="&quot;$&quot;#,##0.00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64" formatCode="_(* #,##0.00000_);_(* \(#,##0.00000\);_(* &quot;-&quot;??_);_(@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1:K11" totalsRowShown="0" headerRowDxfId="66" dataDxfId="65" headerRowBorderDxfId="113" tableBorderDxfId="112" totalsRowBorderDxfId="111">
  <autoFilter ref="A1:K11"/>
  <tableColumns count="11">
    <tableColumn id="1" name="NDC11" dataDxfId="77"/>
    <tableColumn id="2" name="RxCUI" dataDxfId="76"/>
    <tableColumn id="3" name="Drug Ingredient" dataDxfId="75"/>
    <tableColumn id="4" name="Dosage Form" dataDxfId="74"/>
    <tableColumn id="5" name="Strength" dataDxfId="73"/>
    <tableColumn id="6" name="PKG Size" dataDxfId="72"/>
    <tableColumn id="7" name="Unit of Measure" dataDxfId="71"/>
    <tableColumn id="8" name="Price per Unit" dataDxfId="70" dataCellStyle="Comma"/>
    <tableColumn id="9" name="Price per Container" dataDxfId="69">
      <calculatedColumnFormula>ROUND(F2*H2,2)</calculatedColumnFormula>
    </tableColumn>
    <tableColumn id="10" name="Days Supply" dataDxfId="68">
      <calculatedColumnFormula>ROUNDDOWN(F2/2,0)</calculatedColumnFormula>
    </tableColumn>
    <tableColumn id="11" name="Price per Day" dataDxfId="67">
      <calculatedColumnFormula>ROUND(I2/J2,2)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NDC11 Values for Capsaicin RxCUI 19855" altTextSummary="Table showing the different NDC11 codes for this RxCUI"/>
    </ext>
  </extLst>
</table>
</file>

<file path=xl/tables/table2.xml><?xml version="1.0" encoding="utf-8"?>
<table xmlns="http://schemas.openxmlformats.org/spreadsheetml/2006/main" id="5" name="Table5" displayName="Table5" ref="A12:K14" totalsRowShown="0" headerRowDxfId="53" dataDxfId="52" headerRowBorderDxfId="110" tableBorderDxfId="109" totalsRowBorderDxfId="108">
  <autoFilter ref="A12:K14"/>
  <tableColumns count="11">
    <tableColumn id="1" name="NDC11" dataDxfId="64"/>
    <tableColumn id="2" name="RxCUI" dataDxfId="63"/>
    <tableColumn id="3" name="Drug Ingredient" dataDxfId="62"/>
    <tableColumn id="4" name="Dosage Form" dataDxfId="61"/>
    <tableColumn id="5" name="Strength" dataDxfId="60"/>
    <tableColumn id="6" name="PKG Size" dataDxfId="59"/>
    <tableColumn id="7" name="Unit of Measure" dataDxfId="58"/>
    <tableColumn id="8" name="Price per Unit" dataDxfId="57" dataCellStyle="Comma"/>
    <tableColumn id="9" name="Price per Container" dataDxfId="56">
      <calculatedColumnFormula>ROUND(F13*H13,2)</calculatedColumnFormula>
    </tableColumn>
    <tableColumn id="10" name="Days Supply" dataDxfId="55">
      <calculatedColumnFormula>ROUNDDOWN(F13/2,0)</calculatedColumnFormula>
    </tableColumn>
    <tableColumn id="11" name="Price per Day" dataDxfId="54">
      <calculatedColumnFormula>ROUND(I13/J13,2)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NDC11 Values for Capsaicin RxCUI 1803727" altTextSummary="Table showing the different NDC11 codes for this RxCUI"/>
    </ext>
  </extLst>
</table>
</file>

<file path=xl/tables/table3.xml><?xml version="1.0" encoding="utf-8"?>
<table xmlns="http://schemas.openxmlformats.org/spreadsheetml/2006/main" id="6" name="Table6" displayName="Table6" ref="A15:K18" totalsRowShown="0" headerRowDxfId="40" dataDxfId="39" headerRowBorderDxfId="107" tableBorderDxfId="106" totalsRowBorderDxfId="105">
  <autoFilter ref="A15:K18"/>
  <tableColumns count="11">
    <tableColumn id="1" name="NDC11" dataDxfId="51"/>
    <tableColumn id="2" name="RxCUI" dataDxfId="50"/>
    <tableColumn id="3" name="Drug Ingredient" dataDxfId="49"/>
    <tableColumn id="4" name="Dosage Form" dataDxfId="48"/>
    <tableColumn id="5" name="Strength" dataDxfId="47"/>
    <tableColumn id="6" name="PKG Size" dataDxfId="46"/>
    <tableColumn id="7" name="Unit of Measure" dataDxfId="45"/>
    <tableColumn id="8" name="Price per Unit" dataDxfId="44" dataCellStyle="Comma"/>
    <tableColumn id="9" name="Price per Container" dataDxfId="43">
      <calculatedColumnFormula>ROUND(F16*H16,2)</calculatedColumnFormula>
    </tableColumn>
    <tableColumn id="10" name="Days Supply" dataDxfId="42">
      <calculatedColumnFormula>ROUNDDOWN(F16/2,0)</calculatedColumnFormula>
    </tableColumn>
    <tableColumn id="11" name="Price per Day" dataDxfId="41">
      <calculatedColumnFormula>ROUND(I16/J16,2)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NDC11 Values for Capsaicin RxCUI 141868" altTextSummary="Table showing the different NDC11 codes for this RxCUI"/>
    </ext>
  </extLst>
</table>
</file>

<file path=xl/tables/table4.xml><?xml version="1.0" encoding="utf-8"?>
<table xmlns="http://schemas.openxmlformats.org/spreadsheetml/2006/main" id="7" name="Table7" displayName="Table7" ref="A19:K22" totalsRowShown="0" headerRowDxfId="27" dataDxfId="26" headerRowBorderDxfId="104" tableBorderDxfId="103" totalsRowBorderDxfId="102">
  <autoFilter ref="A19:K22"/>
  <tableColumns count="11">
    <tableColumn id="1" name="NDC11" dataDxfId="38"/>
    <tableColumn id="2" name="RxCUI" dataDxfId="37"/>
    <tableColumn id="3" name="Drug Ingredient" dataDxfId="36"/>
    <tableColumn id="4" name="Dosage Form" dataDxfId="35"/>
    <tableColumn id="5" name="Strength" dataDxfId="34"/>
    <tableColumn id="6" name="PKG Size" dataDxfId="33"/>
    <tableColumn id="7" name="Unit of Measure" dataDxfId="32"/>
    <tableColumn id="8" name="Price per Unit" dataDxfId="31" dataCellStyle="Comma"/>
    <tableColumn id="9" name="Price per Container" dataDxfId="30">
      <calculatedColumnFormula>ROUND(F20*H20,2)</calculatedColumnFormula>
    </tableColumn>
    <tableColumn id="10" name="Days Supply" dataDxfId="29">
      <calculatedColumnFormula>ROUNDDOWN(F20/4,0)</calculatedColumnFormula>
    </tableColumn>
    <tableColumn id="11" name="Price per Day" dataDxfId="28">
      <calculatedColumnFormula>ROUND(I20/J20,2)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NDC11 Values for Capsaicin RxCUI 792051" altTextSummary="Table showing the different NDC11 codes for this RxCUI"/>
    </ext>
  </extLst>
</table>
</file>

<file path=xl/tables/table5.xml><?xml version="1.0" encoding="utf-8"?>
<table xmlns="http://schemas.openxmlformats.org/spreadsheetml/2006/main" id="8" name="Table8" displayName="Table8" ref="A23:K36" totalsRowShown="0" headerRowDxfId="14" dataDxfId="13" headerRowBorderDxfId="101" tableBorderDxfId="100" totalsRowBorderDxfId="99">
  <autoFilter ref="A23:K36"/>
  <tableColumns count="11">
    <tableColumn id="1" name="NDC11" dataDxfId="25"/>
    <tableColumn id="2" name="RxCUI" dataDxfId="24"/>
    <tableColumn id="3" name="Drug Ingredient" dataDxfId="23"/>
    <tableColumn id="4" name="Dosage Form" dataDxfId="22"/>
    <tableColumn id="5" name="Strength" dataDxfId="21"/>
    <tableColumn id="6" name="PKG Size" dataDxfId="20"/>
    <tableColumn id="7" name="Unit of Measure" dataDxfId="19"/>
    <tableColumn id="8" name="Price per Unit" dataDxfId="18" dataCellStyle="Comma"/>
    <tableColumn id="9" name="Price per Container" dataDxfId="17">
      <calculatedColumnFormula>ROUND(F24*H24,2)</calculatedColumnFormula>
    </tableColumn>
    <tableColumn id="10" name="Days Supply" dataDxfId="16">
      <calculatedColumnFormula>ROUNDDOWN(F24/2,0)</calculatedColumnFormula>
    </tableColumn>
    <tableColumn id="11" name="Price per Day" dataDxfId="15">
      <calculatedColumnFormula>ROUND(I24/J24,2)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NDC11 Values for Capsaicin RxCUI 646333" altTextSummary="Table showing the different NDC11 codes for this RxCUI"/>
    </ext>
  </extLst>
</table>
</file>

<file path=xl/tables/table6.xml><?xml version="1.0" encoding="utf-8"?>
<table xmlns="http://schemas.openxmlformats.org/spreadsheetml/2006/main" id="9" name="Table9" displayName="Table9" ref="A37:K46" totalsRowShown="0" headerRowDxfId="1" dataDxfId="0" headerRowBorderDxfId="98" tableBorderDxfId="97" totalsRowBorderDxfId="96">
  <autoFilter ref="A37:K46"/>
  <tableColumns count="11">
    <tableColumn id="1" name="NDC11" dataDxfId="12"/>
    <tableColumn id="2" name="RxCUI" dataDxfId="11"/>
    <tableColumn id="3" name="Drug Ingredient" dataDxfId="10"/>
    <tableColumn id="4" name="Dosage Form" dataDxfId="9"/>
    <tableColumn id="5" name="Strength" dataDxfId="8"/>
    <tableColumn id="6" name="PKG Size" dataDxfId="7"/>
    <tableColumn id="7" name="Unit of Measure" dataDxfId="6"/>
    <tableColumn id="8" name="Price per Unit" dataDxfId="5" dataCellStyle="Comma"/>
    <tableColumn id="9" name="Price per Container" dataDxfId="4">
      <calculatedColumnFormula>ROUND(F38*H38,2)</calculatedColumnFormula>
    </tableColumn>
    <tableColumn id="10" name="Days Supply" dataDxfId="3">
      <calculatedColumnFormula>F38</calculatedColumnFormula>
    </tableColumn>
    <tableColumn id="11" name="Price per Day" dataDxfId="2">
      <calculatedColumnFormula>ROUND(I38/J38,2)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NDC11 Values for Capsaicin RxCUI 1043399" altTextSummary="Table showing the different NDC11 codes for this RxCUI"/>
    </ext>
  </extLst>
</table>
</file>

<file path=xl/tables/table7.xml><?xml version="1.0" encoding="utf-8"?>
<table xmlns="http://schemas.openxmlformats.org/spreadsheetml/2006/main" id="1" name="Table2" displayName="Table2" ref="A1:D5" totalsRowShown="0" headerRowDxfId="85" dataDxfId="84" headerRowBorderDxfId="95" tableBorderDxfId="94" totalsRowBorderDxfId="93">
  <autoFilter ref="A1:D5"/>
  <tableColumns count="4">
    <tableColumn id="1" name="Provider Type" dataDxfId="89"/>
    <tableColumn id="2" name="Dosage form" dataDxfId="88"/>
    <tableColumn id="3" name="Strength" dataDxfId="87"/>
    <tableColumn id="4" name="Claim Lines" dataDxfId="8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Pharmacy Utilization for Capsaicin"/>
    </ext>
  </extLst>
</table>
</file>

<file path=xl/tables/table8.xml><?xml version="1.0" encoding="utf-8"?>
<table xmlns="http://schemas.openxmlformats.org/spreadsheetml/2006/main" id="2" name="Table3" displayName="Table3" ref="A8:D11" totalsRowShown="0" headerRowDxfId="79" dataDxfId="78" headerRowBorderDxfId="92" tableBorderDxfId="91" totalsRowBorderDxfId="90">
  <autoFilter ref="A8:D11"/>
  <tableColumns count="4">
    <tableColumn id="1" name="Provider Type" dataDxfId="83"/>
    <tableColumn id="2" name="Dosage form" dataDxfId="82"/>
    <tableColumn id="3" name="Strength" dataDxfId="81"/>
    <tableColumn id="4" name="Claim Lines" dataDxfId="8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Physician Utilization for Capasaicin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abSelected="1" view="pageLayout" topLeftCell="A49" zoomScale="80" zoomScaleNormal="100" zoomScalePageLayoutView="80" workbookViewId="0">
      <selection activeCell="H25" sqref="H25"/>
    </sheetView>
  </sheetViews>
  <sheetFormatPr defaultColWidth="20.7265625" defaultRowHeight="12.5" x14ac:dyDescent="0.25"/>
  <cols>
    <col min="1" max="1" width="13.7265625" style="2" bestFit="1" customWidth="1"/>
    <col min="2" max="2" width="11.453125" style="4" bestFit="1" customWidth="1"/>
    <col min="3" max="3" width="15.1796875" style="2" customWidth="1"/>
    <col min="4" max="4" width="13" style="2" bestFit="1" customWidth="1"/>
    <col min="5" max="5" width="14.1796875" style="2" bestFit="1" customWidth="1"/>
    <col min="6" max="6" width="9" style="1" customWidth="1"/>
    <col min="7" max="7" width="12.453125" style="4" customWidth="1"/>
    <col min="8" max="8" width="11.54296875" style="3" customWidth="1"/>
    <col min="9" max="9" width="13" style="1" customWidth="1"/>
    <col min="10" max="10" width="10.81640625" style="1" customWidth="1"/>
    <col min="11" max="11" width="10.7265625" style="1" customWidth="1"/>
    <col min="12" max="12" width="20.7265625" style="1" customWidth="1"/>
    <col min="13" max="16384" width="20.7265625" style="1"/>
  </cols>
  <sheetData>
    <row r="1" spans="1:11" s="6" customFormat="1" ht="27" x14ac:dyDescent="0.25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2" t="s">
        <v>6</v>
      </c>
      <c r="H1" s="33" t="s">
        <v>7</v>
      </c>
      <c r="I1" s="33" t="s">
        <v>8</v>
      </c>
      <c r="J1" s="33" t="s">
        <v>9</v>
      </c>
      <c r="K1" s="34" t="s">
        <v>10</v>
      </c>
    </row>
    <row r="2" spans="1:11" ht="20.149999999999999" customHeight="1" x14ac:dyDescent="0.25">
      <c r="A2" s="35" t="s">
        <v>11</v>
      </c>
      <c r="B2" s="36" t="s">
        <v>12</v>
      </c>
      <c r="C2" s="36" t="s">
        <v>13</v>
      </c>
      <c r="D2" s="36" t="s">
        <v>14</v>
      </c>
      <c r="E2" s="36" t="s">
        <v>15</v>
      </c>
      <c r="F2" s="37">
        <v>60</v>
      </c>
      <c r="G2" s="36" t="s">
        <v>16</v>
      </c>
      <c r="H2" s="38">
        <v>7.2580000000000006E-2</v>
      </c>
      <c r="I2" s="39">
        <f>ROUND(F2*H2,2)</f>
        <v>4.3499999999999996</v>
      </c>
      <c r="J2" s="37">
        <f>ROUNDDOWN(F2/2,0)</f>
        <v>30</v>
      </c>
      <c r="K2" s="40">
        <f t="shared" ref="K2:K46" si="0">ROUND(I2/J2,2)</f>
        <v>0.15</v>
      </c>
    </row>
    <row r="3" spans="1:11" ht="20.149999999999999" customHeight="1" x14ac:dyDescent="0.25">
      <c r="A3" s="35" t="s">
        <v>17</v>
      </c>
      <c r="B3" s="36" t="s">
        <v>12</v>
      </c>
      <c r="C3" s="36" t="s">
        <v>13</v>
      </c>
      <c r="D3" s="36" t="s">
        <v>14</v>
      </c>
      <c r="E3" s="36" t="s">
        <v>15</v>
      </c>
      <c r="F3" s="37">
        <v>60</v>
      </c>
      <c r="G3" s="36" t="s">
        <v>16</v>
      </c>
      <c r="H3" s="38">
        <v>7.2580000000000006E-2</v>
      </c>
      <c r="I3" s="39">
        <f t="shared" ref="I3:I46" si="1">ROUND(F3*H3,2)</f>
        <v>4.3499999999999996</v>
      </c>
      <c r="J3" s="37">
        <f>ROUNDDOWN(F3/2,0)</f>
        <v>30</v>
      </c>
      <c r="K3" s="40">
        <f t="shared" si="0"/>
        <v>0.15</v>
      </c>
    </row>
    <row r="4" spans="1:11" ht="20.149999999999999" customHeight="1" x14ac:dyDescent="0.25">
      <c r="A4" s="35" t="s">
        <v>18</v>
      </c>
      <c r="B4" s="36" t="s">
        <v>12</v>
      </c>
      <c r="C4" s="36" t="s">
        <v>13</v>
      </c>
      <c r="D4" s="36" t="s">
        <v>14</v>
      </c>
      <c r="E4" s="36" t="s">
        <v>15</v>
      </c>
      <c r="F4" s="37">
        <v>120</v>
      </c>
      <c r="G4" s="36" t="s">
        <v>16</v>
      </c>
      <c r="H4" s="38">
        <v>4.3541600000000003</v>
      </c>
      <c r="I4" s="39">
        <f t="shared" si="1"/>
        <v>522.5</v>
      </c>
      <c r="J4" s="37">
        <f t="shared" ref="J4:J36" si="2">ROUNDDOWN(F4/2,0)</f>
        <v>60</v>
      </c>
      <c r="K4" s="40">
        <f t="shared" si="0"/>
        <v>8.7100000000000009</v>
      </c>
    </row>
    <row r="5" spans="1:11" ht="20.149999999999999" customHeight="1" x14ac:dyDescent="0.25">
      <c r="A5" s="35" t="s">
        <v>19</v>
      </c>
      <c r="B5" s="36" t="s">
        <v>12</v>
      </c>
      <c r="C5" s="36" t="s">
        <v>13</v>
      </c>
      <c r="D5" s="36" t="s">
        <v>14</v>
      </c>
      <c r="E5" s="36" t="s">
        <v>15</v>
      </c>
      <c r="F5" s="37">
        <v>25</v>
      </c>
      <c r="G5" s="36" t="s">
        <v>16</v>
      </c>
      <c r="H5" s="38">
        <v>6.9</v>
      </c>
      <c r="I5" s="39">
        <f t="shared" si="1"/>
        <v>172.5</v>
      </c>
      <c r="J5" s="37">
        <f t="shared" si="2"/>
        <v>12</v>
      </c>
      <c r="K5" s="40">
        <f t="shared" si="0"/>
        <v>14.38</v>
      </c>
    </row>
    <row r="6" spans="1:11" ht="20.149999999999999" customHeight="1" x14ac:dyDescent="0.25">
      <c r="A6" s="35" t="s">
        <v>20</v>
      </c>
      <c r="B6" s="36" t="s">
        <v>12</v>
      </c>
      <c r="C6" s="36" t="s">
        <v>13</v>
      </c>
      <c r="D6" s="36" t="s">
        <v>14</v>
      </c>
      <c r="E6" s="36" t="s">
        <v>15</v>
      </c>
      <c r="F6" s="37">
        <v>50</v>
      </c>
      <c r="G6" s="36" t="s">
        <v>16</v>
      </c>
      <c r="H6" s="38">
        <v>5.8334000000000001</v>
      </c>
      <c r="I6" s="39">
        <f t="shared" si="1"/>
        <v>291.67</v>
      </c>
      <c r="J6" s="37">
        <f t="shared" si="2"/>
        <v>25</v>
      </c>
      <c r="K6" s="40">
        <f t="shared" si="0"/>
        <v>11.67</v>
      </c>
    </row>
    <row r="7" spans="1:11" ht="20.149999999999999" customHeight="1" x14ac:dyDescent="0.25">
      <c r="A7" s="35" t="s">
        <v>21</v>
      </c>
      <c r="B7" s="36" t="s">
        <v>12</v>
      </c>
      <c r="C7" s="36" t="s">
        <v>13</v>
      </c>
      <c r="D7" s="36" t="s">
        <v>14</v>
      </c>
      <c r="E7" s="36" t="s">
        <v>15</v>
      </c>
      <c r="F7" s="37">
        <v>120</v>
      </c>
      <c r="G7" s="36" t="s">
        <v>16</v>
      </c>
      <c r="H7" s="38">
        <v>4.25</v>
      </c>
      <c r="I7" s="39">
        <f t="shared" si="1"/>
        <v>510</v>
      </c>
      <c r="J7" s="37">
        <f t="shared" si="2"/>
        <v>60</v>
      </c>
      <c r="K7" s="40">
        <f t="shared" si="0"/>
        <v>8.5</v>
      </c>
    </row>
    <row r="8" spans="1:11" ht="20.149999999999999" customHeight="1" x14ac:dyDescent="0.25">
      <c r="A8" s="35" t="s">
        <v>22</v>
      </c>
      <c r="B8" s="36" t="s">
        <v>12</v>
      </c>
      <c r="C8" s="36" t="s">
        <v>13</v>
      </c>
      <c r="D8" s="36" t="s">
        <v>14</v>
      </c>
      <c r="E8" s="36" t="s">
        <v>15</v>
      </c>
      <c r="F8" s="37">
        <v>50</v>
      </c>
      <c r="G8" s="36" t="s">
        <v>16</v>
      </c>
      <c r="H8" s="38">
        <v>5.7</v>
      </c>
      <c r="I8" s="39">
        <f t="shared" si="1"/>
        <v>285</v>
      </c>
      <c r="J8" s="37">
        <f t="shared" si="2"/>
        <v>25</v>
      </c>
      <c r="K8" s="40">
        <f t="shared" si="0"/>
        <v>11.4</v>
      </c>
    </row>
    <row r="9" spans="1:11" ht="20.149999999999999" customHeight="1" x14ac:dyDescent="0.25">
      <c r="A9" s="35" t="s">
        <v>23</v>
      </c>
      <c r="B9" s="36" t="s">
        <v>12</v>
      </c>
      <c r="C9" s="36" t="s">
        <v>13</v>
      </c>
      <c r="D9" s="36" t="s">
        <v>14</v>
      </c>
      <c r="E9" s="36" t="s">
        <v>15</v>
      </c>
      <c r="F9" s="37">
        <v>120</v>
      </c>
      <c r="G9" s="36" t="s">
        <v>16</v>
      </c>
      <c r="H9" s="38">
        <v>4.3958300000000001</v>
      </c>
      <c r="I9" s="39">
        <f t="shared" si="1"/>
        <v>527.5</v>
      </c>
      <c r="J9" s="37">
        <f t="shared" si="2"/>
        <v>60</v>
      </c>
      <c r="K9" s="40">
        <f t="shared" si="0"/>
        <v>8.7899999999999991</v>
      </c>
    </row>
    <row r="10" spans="1:11" ht="20.149999999999999" customHeight="1" x14ac:dyDescent="0.25">
      <c r="A10" s="35" t="s">
        <v>24</v>
      </c>
      <c r="B10" s="36" t="s">
        <v>12</v>
      </c>
      <c r="C10" s="36" t="s">
        <v>13</v>
      </c>
      <c r="D10" s="36" t="s">
        <v>14</v>
      </c>
      <c r="E10" s="36" t="s">
        <v>15</v>
      </c>
      <c r="F10" s="37">
        <v>25</v>
      </c>
      <c r="G10" s="36" t="s">
        <v>16</v>
      </c>
      <c r="H10" s="38">
        <v>7</v>
      </c>
      <c r="I10" s="39">
        <f t="shared" si="1"/>
        <v>175</v>
      </c>
      <c r="J10" s="37">
        <f t="shared" si="2"/>
        <v>12</v>
      </c>
      <c r="K10" s="40">
        <f t="shared" si="0"/>
        <v>14.58</v>
      </c>
    </row>
    <row r="11" spans="1:11" ht="20.149999999999999" customHeight="1" x14ac:dyDescent="0.25">
      <c r="A11" s="41" t="s">
        <v>25</v>
      </c>
      <c r="B11" s="42" t="s">
        <v>12</v>
      </c>
      <c r="C11" s="42" t="s">
        <v>13</v>
      </c>
      <c r="D11" s="42" t="s">
        <v>14</v>
      </c>
      <c r="E11" s="42" t="s">
        <v>15</v>
      </c>
      <c r="F11" s="43">
        <v>50</v>
      </c>
      <c r="G11" s="42" t="s">
        <v>16</v>
      </c>
      <c r="H11" s="44">
        <v>5.9</v>
      </c>
      <c r="I11" s="45">
        <f t="shared" si="1"/>
        <v>295</v>
      </c>
      <c r="J11" s="43">
        <f t="shared" si="2"/>
        <v>25</v>
      </c>
      <c r="K11" s="46">
        <f t="shared" si="0"/>
        <v>11.8</v>
      </c>
    </row>
    <row r="12" spans="1:11" s="6" customFormat="1" ht="27" x14ac:dyDescent="0.25">
      <c r="A12" s="31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3" t="s">
        <v>5</v>
      </c>
      <c r="G12" s="32" t="s">
        <v>6</v>
      </c>
      <c r="H12" s="33" t="s">
        <v>7</v>
      </c>
      <c r="I12" s="33" t="s">
        <v>8</v>
      </c>
      <c r="J12" s="33" t="s">
        <v>9</v>
      </c>
      <c r="K12" s="34" t="s">
        <v>10</v>
      </c>
    </row>
    <row r="13" spans="1:11" ht="20.149999999999999" customHeight="1" x14ac:dyDescent="0.25">
      <c r="A13" s="47" t="s">
        <v>26</v>
      </c>
      <c r="B13" s="48" t="s">
        <v>27</v>
      </c>
      <c r="C13" s="48" t="s">
        <v>13</v>
      </c>
      <c r="D13" s="48" t="s">
        <v>14</v>
      </c>
      <c r="E13" s="48" t="s">
        <v>28</v>
      </c>
      <c r="F13" s="49">
        <v>56.6</v>
      </c>
      <c r="G13" s="48" t="s">
        <v>16</v>
      </c>
      <c r="H13" s="50">
        <v>0.19434000000000001</v>
      </c>
      <c r="I13" s="51">
        <f t="shared" si="1"/>
        <v>11</v>
      </c>
      <c r="J13" s="49">
        <f t="shared" si="2"/>
        <v>28</v>
      </c>
      <c r="K13" s="52">
        <f t="shared" si="0"/>
        <v>0.39</v>
      </c>
    </row>
    <row r="14" spans="1:11" ht="20.149999999999999" customHeight="1" x14ac:dyDescent="0.25">
      <c r="A14" s="53" t="s">
        <v>29</v>
      </c>
      <c r="B14" s="54" t="s">
        <v>27</v>
      </c>
      <c r="C14" s="54" t="s">
        <v>13</v>
      </c>
      <c r="D14" s="54" t="s">
        <v>14</v>
      </c>
      <c r="E14" s="54" t="s">
        <v>28</v>
      </c>
      <c r="F14" s="55">
        <v>56.6</v>
      </c>
      <c r="G14" s="54" t="s">
        <v>16</v>
      </c>
      <c r="H14" s="56">
        <v>0.19434000000000001</v>
      </c>
      <c r="I14" s="57">
        <f t="shared" si="1"/>
        <v>11</v>
      </c>
      <c r="J14" s="55">
        <f t="shared" si="2"/>
        <v>28</v>
      </c>
      <c r="K14" s="58">
        <f t="shared" si="0"/>
        <v>0.39</v>
      </c>
    </row>
    <row r="15" spans="1:11" s="6" customFormat="1" ht="27" x14ac:dyDescent="0.25">
      <c r="A15" s="31" t="s">
        <v>0</v>
      </c>
      <c r="B15" s="32" t="s">
        <v>1</v>
      </c>
      <c r="C15" s="32" t="s">
        <v>2</v>
      </c>
      <c r="D15" s="32" t="s">
        <v>3</v>
      </c>
      <c r="E15" s="32" t="s">
        <v>4</v>
      </c>
      <c r="F15" s="33" t="s">
        <v>5</v>
      </c>
      <c r="G15" s="32" t="s">
        <v>6</v>
      </c>
      <c r="H15" s="33" t="s">
        <v>7</v>
      </c>
      <c r="I15" s="33" t="s">
        <v>8</v>
      </c>
      <c r="J15" s="33" t="s">
        <v>9</v>
      </c>
      <c r="K15" s="34" t="s">
        <v>10</v>
      </c>
    </row>
    <row r="16" spans="1:11" ht="20.149999999999999" customHeight="1" x14ac:dyDescent="0.25">
      <c r="A16" s="59" t="s">
        <v>30</v>
      </c>
      <c r="B16" s="60" t="s">
        <v>31</v>
      </c>
      <c r="C16" s="60" t="s">
        <v>13</v>
      </c>
      <c r="D16" s="60" t="s">
        <v>14</v>
      </c>
      <c r="E16" s="60" t="s">
        <v>32</v>
      </c>
      <c r="F16" s="61">
        <v>57</v>
      </c>
      <c r="G16" s="60" t="s">
        <v>16</v>
      </c>
      <c r="H16" s="62">
        <v>7.5090000000000004E-2</v>
      </c>
      <c r="I16" s="63">
        <f t="shared" si="1"/>
        <v>4.28</v>
      </c>
      <c r="J16" s="61">
        <f t="shared" si="2"/>
        <v>28</v>
      </c>
      <c r="K16" s="64">
        <f t="shared" si="0"/>
        <v>0.15</v>
      </c>
    </row>
    <row r="17" spans="1:11" ht="19.5" customHeight="1" x14ac:dyDescent="0.25">
      <c r="A17" s="59" t="s">
        <v>33</v>
      </c>
      <c r="B17" s="60" t="s">
        <v>31</v>
      </c>
      <c r="C17" s="60" t="s">
        <v>13</v>
      </c>
      <c r="D17" s="60" t="s">
        <v>14</v>
      </c>
      <c r="E17" s="60" t="s">
        <v>32</v>
      </c>
      <c r="F17" s="61">
        <v>57</v>
      </c>
      <c r="G17" s="60" t="s">
        <v>16</v>
      </c>
      <c r="H17" s="62">
        <v>7.5090000000000004E-2</v>
      </c>
      <c r="I17" s="63">
        <f t="shared" si="1"/>
        <v>4.28</v>
      </c>
      <c r="J17" s="61">
        <f t="shared" si="2"/>
        <v>28</v>
      </c>
      <c r="K17" s="64">
        <f t="shared" si="0"/>
        <v>0.15</v>
      </c>
    </row>
    <row r="18" spans="1:11" ht="20.149999999999999" customHeight="1" x14ac:dyDescent="0.25">
      <c r="A18" s="65" t="s">
        <v>34</v>
      </c>
      <c r="B18" s="66" t="s">
        <v>31</v>
      </c>
      <c r="C18" s="66" t="s">
        <v>13</v>
      </c>
      <c r="D18" s="66" t="s">
        <v>14</v>
      </c>
      <c r="E18" s="66" t="s">
        <v>32</v>
      </c>
      <c r="F18" s="67">
        <v>120</v>
      </c>
      <c r="G18" s="66" t="s">
        <v>16</v>
      </c>
      <c r="H18" s="68">
        <v>4.4166600000000003</v>
      </c>
      <c r="I18" s="69">
        <f t="shared" si="1"/>
        <v>530</v>
      </c>
      <c r="J18" s="67">
        <f t="shared" si="2"/>
        <v>60</v>
      </c>
      <c r="K18" s="70">
        <f t="shared" si="0"/>
        <v>8.83</v>
      </c>
    </row>
    <row r="19" spans="1:11" s="6" customFormat="1" ht="27" x14ac:dyDescent="0.25">
      <c r="A19" s="31" t="s">
        <v>0</v>
      </c>
      <c r="B19" s="32" t="s">
        <v>1</v>
      </c>
      <c r="C19" s="32" t="s">
        <v>2</v>
      </c>
      <c r="D19" s="32" t="s">
        <v>3</v>
      </c>
      <c r="E19" s="32" t="s">
        <v>4</v>
      </c>
      <c r="F19" s="33" t="s">
        <v>5</v>
      </c>
      <c r="G19" s="32" t="s">
        <v>6</v>
      </c>
      <c r="H19" s="33" t="s">
        <v>7</v>
      </c>
      <c r="I19" s="33" t="s">
        <v>8</v>
      </c>
      <c r="J19" s="33" t="s">
        <v>9</v>
      </c>
      <c r="K19" s="34" t="s">
        <v>10</v>
      </c>
    </row>
    <row r="20" spans="1:11" ht="20.149999999999999" customHeight="1" x14ac:dyDescent="0.25">
      <c r="A20" s="71" t="s">
        <v>35</v>
      </c>
      <c r="B20" s="72" t="s">
        <v>36</v>
      </c>
      <c r="C20" s="72" t="s">
        <v>13</v>
      </c>
      <c r="D20" s="72" t="s">
        <v>37</v>
      </c>
      <c r="E20" s="72" t="s">
        <v>38</v>
      </c>
      <c r="F20" s="73">
        <v>29.5</v>
      </c>
      <c r="G20" s="72" t="s">
        <v>39</v>
      </c>
      <c r="H20" s="74">
        <v>0.19627</v>
      </c>
      <c r="I20" s="75">
        <f t="shared" ref="I20:I22" si="3">ROUND(F20*H20,2)</f>
        <v>5.79</v>
      </c>
      <c r="J20" s="73">
        <f>ROUNDDOWN(F20/4,0)</f>
        <v>7</v>
      </c>
      <c r="K20" s="76">
        <f t="shared" ref="K20:K22" si="4">ROUND(I20/J20,2)</f>
        <v>0.83</v>
      </c>
    </row>
    <row r="21" spans="1:11" ht="20.149999999999999" customHeight="1" x14ac:dyDescent="0.25">
      <c r="A21" s="71" t="s">
        <v>40</v>
      </c>
      <c r="B21" s="72" t="s">
        <v>36</v>
      </c>
      <c r="C21" s="72" t="s">
        <v>13</v>
      </c>
      <c r="D21" s="72" t="s">
        <v>37</v>
      </c>
      <c r="E21" s="72" t="s">
        <v>38</v>
      </c>
      <c r="F21" s="73">
        <v>100</v>
      </c>
      <c r="G21" s="72" t="s">
        <v>39</v>
      </c>
      <c r="H21" s="74">
        <v>9.9330000000000002E-2</v>
      </c>
      <c r="I21" s="75">
        <f t="shared" ref="I21" si="5">ROUND(F21*H21,2)</f>
        <v>9.93</v>
      </c>
      <c r="J21" s="73">
        <f t="shared" ref="J21:J22" si="6">ROUNDDOWN(F21/4,0)</f>
        <v>25</v>
      </c>
      <c r="K21" s="76">
        <f t="shared" ref="K21" si="7">ROUND(I21/J21,2)</f>
        <v>0.4</v>
      </c>
    </row>
    <row r="22" spans="1:11" ht="20.149999999999999" customHeight="1" x14ac:dyDescent="0.25">
      <c r="A22" s="77" t="s">
        <v>41</v>
      </c>
      <c r="B22" s="78" t="s">
        <v>36</v>
      </c>
      <c r="C22" s="78" t="s">
        <v>13</v>
      </c>
      <c r="D22" s="78" t="s">
        <v>37</v>
      </c>
      <c r="E22" s="78" t="s">
        <v>38</v>
      </c>
      <c r="F22" s="79">
        <v>30</v>
      </c>
      <c r="G22" s="78" t="s">
        <v>39</v>
      </c>
      <c r="H22" s="80">
        <v>9.9330000000000002E-2</v>
      </c>
      <c r="I22" s="81">
        <f t="shared" si="3"/>
        <v>2.98</v>
      </c>
      <c r="J22" s="79">
        <f t="shared" si="6"/>
        <v>7</v>
      </c>
      <c r="K22" s="82">
        <f t="shared" si="4"/>
        <v>0.43</v>
      </c>
    </row>
    <row r="23" spans="1:11" s="6" customFormat="1" ht="27" x14ac:dyDescent="0.25">
      <c r="A23" s="31" t="s">
        <v>0</v>
      </c>
      <c r="B23" s="32" t="s">
        <v>1</v>
      </c>
      <c r="C23" s="32" t="s">
        <v>2</v>
      </c>
      <c r="D23" s="32" t="s">
        <v>3</v>
      </c>
      <c r="E23" s="32" t="s">
        <v>4</v>
      </c>
      <c r="F23" s="33" t="s">
        <v>5</v>
      </c>
      <c r="G23" s="32" t="s">
        <v>6</v>
      </c>
      <c r="H23" s="33" t="s">
        <v>7</v>
      </c>
      <c r="I23" s="33" t="s">
        <v>8</v>
      </c>
      <c r="J23" s="33" t="s">
        <v>9</v>
      </c>
      <c r="K23" s="34" t="s">
        <v>10</v>
      </c>
    </row>
    <row r="24" spans="1:11" ht="20.149999999999999" customHeight="1" x14ac:dyDescent="0.25">
      <c r="A24" s="83" t="s">
        <v>42</v>
      </c>
      <c r="B24" s="84" t="s">
        <v>43</v>
      </c>
      <c r="C24" s="84" t="s">
        <v>13</v>
      </c>
      <c r="D24" s="84" t="s">
        <v>14</v>
      </c>
      <c r="E24" s="84" t="s">
        <v>44</v>
      </c>
      <c r="F24" s="85">
        <v>42.5</v>
      </c>
      <c r="G24" s="84" t="s">
        <v>16</v>
      </c>
      <c r="H24" s="86">
        <v>0.1943</v>
      </c>
      <c r="I24" s="87">
        <f t="shared" si="1"/>
        <v>8.26</v>
      </c>
      <c r="J24" s="85">
        <f t="shared" si="2"/>
        <v>21</v>
      </c>
      <c r="K24" s="88">
        <f t="shared" si="0"/>
        <v>0.39</v>
      </c>
    </row>
    <row r="25" spans="1:11" ht="20.149999999999999" customHeight="1" x14ac:dyDescent="0.25">
      <c r="A25" s="83" t="s">
        <v>45</v>
      </c>
      <c r="B25" s="84" t="s">
        <v>43</v>
      </c>
      <c r="C25" s="84" t="s">
        <v>13</v>
      </c>
      <c r="D25" s="84" t="s">
        <v>14</v>
      </c>
      <c r="E25" s="84" t="s">
        <v>44</v>
      </c>
      <c r="F25" s="85">
        <v>42.5</v>
      </c>
      <c r="G25" s="84" t="s">
        <v>16</v>
      </c>
      <c r="H25" s="86">
        <v>0.20469999999999999</v>
      </c>
      <c r="I25" s="87">
        <f t="shared" si="1"/>
        <v>8.6999999999999993</v>
      </c>
      <c r="J25" s="85">
        <f t="shared" si="2"/>
        <v>21</v>
      </c>
      <c r="K25" s="88">
        <f t="shared" si="0"/>
        <v>0.41</v>
      </c>
    </row>
    <row r="26" spans="1:11" ht="20.149999999999999" customHeight="1" x14ac:dyDescent="0.25">
      <c r="A26" s="83" t="s">
        <v>46</v>
      </c>
      <c r="B26" s="84" t="s">
        <v>43</v>
      </c>
      <c r="C26" s="84" t="s">
        <v>13</v>
      </c>
      <c r="D26" s="84" t="s">
        <v>14</v>
      </c>
      <c r="E26" s="84" t="s">
        <v>44</v>
      </c>
      <c r="F26" s="85">
        <v>42.5</v>
      </c>
      <c r="G26" s="84" t="s">
        <v>16</v>
      </c>
      <c r="H26" s="86">
        <v>0.20469999999999999</v>
      </c>
      <c r="I26" s="87">
        <f t="shared" ref="I26" si="8">ROUND(F26*H26,2)</f>
        <v>8.6999999999999993</v>
      </c>
      <c r="J26" s="85">
        <f t="shared" ref="J26" si="9">ROUNDDOWN(F26/2,0)</f>
        <v>21</v>
      </c>
      <c r="K26" s="88">
        <f t="shared" ref="K26" si="10">ROUND(I26/J26,2)</f>
        <v>0.41</v>
      </c>
    </row>
    <row r="27" spans="1:11" ht="20.149999999999999" customHeight="1" x14ac:dyDescent="0.25">
      <c r="A27" s="83" t="s">
        <v>47</v>
      </c>
      <c r="B27" s="84" t="s">
        <v>43</v>
      </c>
      <c r="C27" s="84" t="s">
        <v>13</v>
      </c>
      <c r="D27" s="84" t="s">
        <v>14</v>
      </c>
      <c r="E27" s="84" t="s">
        <v>44</v>
      </c>
      <c r="F27" s="85">
        <v>56.6</v>
      </c>
      <c r="G27" s="84" t="s">
        <v>16</v>
      </c>
      <c r="H27" s="86">
        <v>0.15017</v>
      </c>
      <c r="I27" s="87">
        <f t="shared" si="1"/>
        <v>8.5</v>
      </c>
      <c r="J27" s="85">
        <f t="shared" si="2"/>
        <v>28</v>
      </c>
      <c r="K27" s="88">
        <f t="shared" si="0"/>
        <v>0.3</v>
      </c>
    </row>
    <row r="28" spans="1:11" ht="20.149999999999999" customHeight="1" x14ac:dyDescent="0.25">
      <c r="A28" s="83" t="s">
        <v>48</v>
      </c>
      <c r="B28" s="84" t="s">
        <v>43</v>
      </c>
      <c r="C28" s="84" t="s">
        <v>13</v>
      </c>
      <c r="D28" s="84" t="s">
        <v>14</v>
      </c>
      <c r="E28" s="84" t="s">
        <v>44</v>
      </c>
      <c r="F28" s="85">
        <v>42.5</v>
      </c>
      <c r="G28" s="84" t="s">
        <v>16</v>
      </c>
      <c r="H28" s="86">
        <v>0.1943</v>
      </c>
      <c r="I28" s="87">
        <f t="shared" si="1"/>
        <v>8.26</v>
      </c>
      <c r="J28" s="85">
        <f t="shared" si="2"/>
        <v>21</v>
      </c>
      <c r="K28" s="88">
        <f t="shared" si="0"/>
        <v>0.39</v>
      </c>
    </row>
    <row r="29" spans="1:11" ht="20.149999999999999" customHeight="1" x14ac:dyDescent="0.25">
      <c r="A29" s="83" t="s">
        <v>49</v>
      </c>
      <c r="B29" s="84" t="s">
        <v>43</v>
      </c>
      <c r="C29" s="84" t="s">
        <v>13</v>
      </c>
      <c r="D29" s="84" t="s">
        <v>14</v>
      </c>
      <c r="E29" s="84" t="s">
        <v>44</v>
      </c>
      <c r="F29" s="85">
        <v>60</v>
      </c>
      <c r="G29" s="84" t="s">
        <v>16</v>
      </c>
      <c r="H29" s="86">
        <v>5.9166600000000003</v>
      </c>
      <c r="I29" s="87">
        <f t="shared" si="1"/>
        <v>355</v>
      </c>
      <c r="J29" s="85">
        <f t="shared" si="2"/>
        <v>30</v>
      </c>
      <c r="K29" s="88">
        <f t="shared" si="0"/>
        <v>11.83</v>
      </c>
    </row>
    <row r="30" spans="1:11" ht="20.149999999999999" customHeight="1" x14ac:dyDescent="0.25">
      <c r="A30" s="83" t="s">
        <v>50</v>
      </c>
      <c r="B30" s="84" t="s">
        <v>43</v>
      </c>
      <c r="C30" s="84" t="s">
        <v>13</v>
      </c>
      <c r="D30" s="84" t="s">
        <v>14</v>
      </c>
      <c r="E30" s="84" t="s">
        <v>44</v>
      </c>
      <c r="F30" s="85">
        <v>56.6</v>
      </c>
      <c r="G30" s="84" t="s">
        <v>16</v>
      </c>
      <c r="H30" s="86">
        <v>0.23851</v>
      </c>
      <c r="I30" s="87">
        <f t="shared" si="1"/>
        <v>13.5</v>
      </c>
      <c r="J30" s="85">
        <f t="shared" si="2"/>
        <v>28</v>
      </c>
      <c r="K30" s="88">
        <f t="shared" si="0"/>
        <v>0.48</v>
      </c>
    </row>
    <row r="31" spans="1:11" ht="20.149999999999999" customHeight="1" x14ac:dyDescent="0.25">
      <c r="A31" s="83" t="s">
        <v>51</v>
      </c>
      <c r="B31" s="84" t="s">
        <v>43</v>
      </c>
      <c r="C31" s="84" t="s">
        <v>13</v>
      </c>
      <c r="D31" s="84" t="s">
        <v>14</v>
      </c>
      <c r="E31" s="84" t="s">
        <v>44</v>
      </c>
      <c r="F31" s="85">
        <v>56.6</v>
      </c>
      <c r="G31" s="84" t="s">
        <v>16</v>
      </c>
      <c r="H31" s="86">
        <v>0.19434000000000001</v>
      </c>
      <c r="I31" s="87">
        <f t="shared" si="1"/>
        <v>11</v>
      </c>
      <c r="J31" s="85">
        <f t="shared" si="2"/>
        <v>28</v>
      </c>
      <c r="K31" s="88">
        <f t="shared" si="0"/>
        <v>0.39</v>
      </c>
    </row>
    <row r="32" spans="1:11" ht="20.149999999999999" customHeight="1" x14ac:dyDescent="0.25">
      <c r="A32" s="83" t="s">
        <v>52</v>
      </c>
      <c r="B32" s="84" t="s">
        <v>43</v>
      </c>
      <c r="C32" s="84" t="s">
        <v>13</v>
      </c>
      <c r="D32" s="84" t="s">
        <v>14</v>
      </c>
      <c r="E32" s="84" t="s">
        <v>44</v>
      </c>
      <c r="F32" s="85">
        <v>56.6</v>
      </c>
      <c r="G32" s="84" t="s">
        <v>16</v>
      </c>
      <c r="H32" s="86">
        <v>0.23851</v>
      </c>
      <c r="I32" s="87">
        <f t="shared" si="1"/>
        <v>13.5</v>
      </c>
      <c r="J32" s="85">
        <f t="shared" si="2"/>
        <v>28</v>
      </c>
      <c r="K32" s="88">
        <f t="shared" si="0"/>
        <v>0.48</v>
      </c>
    </row>
    <row r="33" spans="1:11" ht="20.149999999999999" customHeight="1" x14ac:dyDescent="0.25">
      <c r="A33" s="83" t="s">
        <v>53</v>
      </c>
      <c r="B33" s="84" t="s">
        <v>43</v>
      </c>
      <c r="C33" s="84" t="s">
        <v>13</v>
      </c>
      <c r="D33" s="84" t="s">
        <v>14</v>
      </c>
      <c r="E33" s="84" t="s">
        <v>44</v>
      </c>
      <c r="F33" s="85">
        <v>56.6</v>
      </c>
      <c r="G33" s="84" t="s">
        <v>16</v>
      </c>
      <c r="H33" s="86">
        <v>0.19434000000000001</v>
      </c>
      <c r="I33" s="87">
        <f t="shared" si="1"/>
        <v>11</v>
      </c>
      <c r="J33" s="85">
        <f t="shared" si="2"/>
        <v>28</v>
      </c>
      <c r="K33" s="88">
        <f t="shared" si="0"/>
        <v>0.39</v>
      </c>
    </row>
    <row r="34" spans="1:11" ht="20.149999999999999" customHeight="1" x14ac:dyDescent="0.25">
      <c r="A34" s="83" t="s">
        <v>54</v>
      </c>
      <c r="B34" s="84" t="s">
        <v>43</v>
      </c>
      <c r="C34" s="84" t="s">
        <v>13</v>
      </c>
      <c r="D34" s="84" t="s">
        <v>14</v>
      </c>
      <c r="E34" s="84" t="s">
        <v>44</v>
      </c>
      <c r="F34" s="85">
        <v>56.6</v>
      </c>
      <c r="G34" s="84" t="s">
        <v>16</v>
      </c>
      <c r="H34" s="86">
        <v>0.17666999999999999</v>
      </c>
      <c r="I34" s="87">
        <f t="shared" si="1"/>
        <v>10</v>
      </c>
      <c r="J34" s="85">
        <f t="shared" si="2"/>
        <v>28</v>
      </c>
      <c r="K34" s="88">
        <f t="shared" si="0"/>
        <v>0.36</v>
      </c>
    </row>
    <row r="35" spans="1:11" ht="20.149999999999999" customHeight="1" x14ac:dyDescent="0.25">
      <c r="A35" s="83" t="s">
        <v>55</v>
      </c>
      <c r="B35" s="84" t="s">
        <v>43</v>
      </c>
      <c r="C35" s="84" t="s">
        <v>13</v>
      </c>
      <c r="D35" s="84" t="s">
        <v>14</v>
      </c>
      <c r="E35" s="84" t="s">
        <v>44</v>
      </c>
      <c r="F35" s="85">
        <v>42.5</v>
      </c>
      <c r="G35" s="84" t="s">
        <v>16</v>
      </c>
      <c r="H35" s="86">
        <v>0.1943</v>
      </c>
      <c r="I35" s="87">
        <f t="shared" ref="I35" si="11">ROUND(F35*H35,2)</f>
        <v>8.26</v>
      </c>
      <c r="J35" s="85">
        <f t="shared" ref="J35" si="12">ROUNDDOWN(F35/2,0)</f>
        <v>21</v>
      </c>
      <c r="K35" s="88">
        <f t="shared" ref="K35" si="13">ROUND(I35/J35,2)</f>
        <v>0.39</v>
      </c>
    </row>
    <row r="36" spans="1:11" ht="20.149999999999999" customHeight="1" x14ac:dyDescent="0.25">
      <c r="A36" s="89" t="s">
        <v>56</v>
      </c>
      <c r="B36" s="90" t="s">
        <v>43</v>
      </c>
      <c r="C36" s="90" t="s">
        <v>13</v>
      </c>
      <c r="D36" s="90" t="s">
        <v>14</v>
      </c>
      <c r="E36" s="90" t="s">
        <v>44</v>
      </c>
      <c r="F36" s="91">
        <v>56.6</v>
      </c>
      <c r="G36" s="90" t="s">
        <v>16</v>
      </c>
      <c r="H36" s="92">
        <v>0.14222000000000001</v>
      </c>
      <c r="I36" s="93">
        <f t="shared" si="1"/>
        <v>8.0500000000000007</v>
      </c>
      <c r="J36" s="91">
        <f t="shared" si="2"/>
        <v>28</v>
      </c>
      <c r="K36" s="94">
        <f t="shared" si="0"/>
        <v>0.28999999999999998</v>
      </c>
    </row>
    <row r="37" spans="1:11" s="7" customFormat="1" ht="27" x14ac:dyDescent="0.25">
      <c r="A37" s="31" t="s">
        <v>0</v>
      </c>
      <c r="B37" s="32" t="s">
        <v>1</v>
      </c>
      <c r="C37" s="32" t="s">
        <v>2</v>
      </c>
      <c r="D37" s="32" t="s">
        <v>3</v>
      </c>
      <c r="E37" s="32" t="s">
        <v>4</v>
      </c>
      <c r="F37" s="32" t="s">
        <v>5</v>
      </c>
      <c r="G37" s="32" t="s">
        <v>6</v>
      </c>
      <c r="H37" s="32" t="s">
        <v>7</v>
      </c>
      <c r="I37" s="32" t="s">
        <v>8</v>
      </c>
      <c r="J37" s="32" t="s">
        <v>9</v>
      </c>
      <c r="K37" s="95" t="s">
        <v>10</v>
      </c>
    </row>
    <row r="38" spans="1:11" ht="20.149999999999999" customHeight="1" x14ac:dyDescent="0.25">
      <c r="A38" s="96" t="s">
        <v>57</v>
      </c>
      <c r="B38" s="97" t="s">
        <v>58</v>
      </c>
      <c r="C38" s="97" t="s">
        <v>13</v>
      </c>
      <c r="D38" s="97" t="s">
        <v>59</v>
      </c>
      <c r="E38" s="97" t="s">
        <v>15</v>
      </c>
      <c r="F38" s="98">
        <v>3</v>
      </c>
      <c r="G38" s="97" t="s">
        <v>60</v>
      </c>
      <c r="H38" s="99">
        <v>0.57333000000000001</v>
      </c>
      <c r="I38" s="100">
        <f t="shared" si="1"/>
        <v>1.72</v>
      </c>
      <c r="J38" s="98">
        <f>F38</f>
        <v>3</v>
      </c>
      <c r="K38" s="101">
        <f t="shared" si="0"/>
        <v>0.56999999999999995</v>
      </c>
    </row>
    <row r="39" spans="1:11" ht="20.149999999999999" customHeight="1" x14ac:dyDescent="0.25">
      <c r="A39" s="96" t="s">
        <v>61</v>
      </c>
      <c r="B39" s="97" t="s">
        <v>58</v>
      </c>
      <c r="C39" s="97" t="s">
        <v>13</v>
      </c>
      <c r="D39" s="97" t="s">
        <v>59</v>
      </c>
      <c r="E39" s="97" t="s">
        <v>15</v>
      </c>
      <c r="F39" s="98">
        <v>3</v>
      </c>
      <c r="G39" s="97" t="s">
        <v>60</v>
      </c>
      <c r="H39" s="99">
        <v>1.05</v>
      </c>
      <c r="I39" s="100">
        <f t="shared" si="1"/>
        <v>3.15</v>
      </c>
      <c r="J39" s="98">
        <f t="shared" ref="J39:J46" si="14">F39</f>
        <v>3</v>
      </c>
      <c r="K39" s="101">
        <f t="shared" si="0"/>
        <v>1.05</v>
      </c>
    </row>
    <row r="40" spans="1:11" ht="20.149999999999999" customHeight="1" x14ac:dyDescent="0.25">
      <c r="A40" s="96" t="s">
        <v>62</v>
      </c>
      <c r="B40" s="97" t="s">
        <v>58</v>
      </c>
      <c r="C40" s="97" t="s">
        <v>13</v>
      </c>
      <c r="D40" s="97" t="s">
        <v>59</v>
      </c>
      <c r="E40" s="97" t="s">
        <v>15</v>
      </c>
      <c r="F40" s="98">
        <v>10</v>
      </c>
      <c r="G40" s="97" t="s">
        <v>60</v>
      </c>
      <c r="H40" s="99">
        <v>43.832999999999998</v>
      </c>
      <c r="I40" s="100">
        <f t="shared" si="1"/>
        <v>438.33</v>
      </c>
      <c r="J40" s="98">
        <f t="shared" si="14"/>
        <v>10</v>
      </c>
      <c r="K40" s="101">
        <f t="shared" si="0"/>
        <v>43.83</v>
      </c>
    </row>
    <row r="41" spans="1:11" ht="20.149999999999999" customHeight="1" x14ac:dyDescent="0.25">
      <c r="A41" s="96" t="s">
        <v>63</v>
      </c>
      <c r="B41" s="97" t="s">
        <v>58</v>
      </c>
      <c r="C41" s="97" t="s">
        <v>13</v>
      </c>
      <c r="D41" s="97" t="s">
        <v>59</v>
      </c>
      <c r="E41" s="97" t="s">
        <v>15</v>
      </c>
      <c r="F41" s="98">
        <v>10</v>
      </c>
      <c r="G41" s="97" t="s">
        <v>60</v>
      </c>
      <c r="H41" s="99">
        <v>43.5</v>
      </c>
      <c r="I41" s="100">
        <f t="shared" si="1"/>
        <v>435</v>
      </c>
      <c r="J41" s="98">
        <f t="shared" si="14"/>
        <v>10</v>
      </c>
      <c r="K41" s="101">
        <f t="shared" si="0"/>
        <v>43.5</v>
      </c>
    </row>
    <row r="42" spans="1:11" ht="20.149999999999999" customHeight="1" x14ac:dyDescent="0.25">
      <c r="A42" s="96" t="s">
        <v>64</v>
      </c>
      <c r="B42" s="97" t="s">
        <v>58</v>
      </c>
      <c r="C42" s="97" t="s">
        <v>13</v>
      </c>
      <c r="D42" s="97" t="s">
        <v>59</v>
      </c>
      <c r="E42" s="97" t="s">
        <v>15</v>
      </c>
      <c r="F42" s="98">
        <v>10</v>
      </c>
      <c r="G42" s="97" t="s">
        <v>60</v>
      </c>
      <c r="H42" s="99">
        <v>43.997</v>
      </c>
      <c r="I42" s="100">
        <f t="shared" si="1"/>
        <v>439.97</v>
      </c>
      <c r="J42" s="98">
        <f t="shared" si="14"/>
        <v>10</v>
      </c>
      <c r="K42" s="101">
        <f t="shared" si="0"/>
        <v>44</v>
      </c>
    </row>
    <row r="43" spans="1:11" ht="20.149999999999999" customHeight="1" x14ac:dyDescent="0.25">
      <c r="A43" s="96" t="s">
        <v>65</v>
      </c>
      <c r="B43" s="97" t="s">
        <v>58</v>
      </c>
      <c r="C43" s="97" t="s">
        <v>13</v>
      </c>
      <c r="D43" s="97" t="s">
        <v>59</v>
      </c>
      <c r="E43" s="97" t="s">
        <v>15</v>
      </c>
      <c r="F43" s="98">
        <v>10</v>
      </c>
      <c r="G43" s="97" t="s">
        <v>60</v>
      </c>
      <c r="H43" s="99">
        <v>49.5</v>
      </c>
      <c r="I43" s="100">
        <f t="shared" ref="I43" si="15">ROUND(F43*H43,2)</f>
        <v>495</v>
      </c>
      <c r="J43" s="98">
        <f t="shared" ref="J43" si="16">F43</f>
        <v>10</v>
      </c>
      <c r="K43" s="101">
        <f t="shared" ref="K43" si="17">ROUND(I43/J43,2)</f>
        <v>49.5</v>
      </c>
    </row>
    <row r="44" spans="1:11" ht="20.149999999999999" customHeight="1" x14ac:dyDescent="0.25">
      <c r="A44" s="96" t="s">
        <v>66</v>
      </c>
      <c r="B44" s="97" t="s">
        <v>58</v>
      </c>
      <c r="C44" s="97" t="s">
        <v>13</v>
      </c>
      <c r="D44" s="97" t="s">
        <v>59</v>
      </c>
      <c r="E44" s="97" t="s">
        <v>15</v>
      </c>
      <c r="F44" s="98">
        <v>10</v>
      </c>
      <c r="G44" s="97" t="s">
        <v>60</v>
      </c>
      <c r="H44" s="99">
        <v>37</v>
      </c>
      <c r="I44" s="100">
        <f t="shared" si="1"/>
        <v>370</v>
      </c>
      <c r="J44" s="98">
        <f t="shared" si="14"/>
        <v>10</v>
      </c>
      <c r="K44" s="101">
        <f t="shared" si="0"/>
        <v>37</v>
      </c>
    </row>
    <row r="45" spans="1:11" ht="20.149999999999999" customHeight="1" x14ac:dyDescent="0.25">
      <c r="A45" s="96" t="s">
        <v>67</v>
      </c>
      <c r="B45" s="97" t="s">
        <v>58</v>
      </c>
      <c r="C45" s="97" t="s">
        <v>13</v>
      </c>
      <c r="D45" s="97" t="s">
        <v>59</v>
      </c>
      <c r="E45" s="97" t="s">
        <v>15</v>
      </c>
      <c r="F45" s="98">
        <v>10</v>
      </c>
      <c r="G45" s="97" t="s">
        <v>60</v>
      </c>
      <c r="H45" s="99">
        <v>48.55</v>
      </c>
      <c r="I45" s="100">
        <f t="shared" si="1"/>
        <v>485.5</v>
      </c>
      <c r="J45" s="98">
        <f t="shared" si="14"/>
        <v>10</v>
      </c>
      <c r="K45" s="101">
        <f t="shared" si="0"/>
        <v>48.55</v>
      </c>
    </row>
    <row r="46" spans="1:11" ht="20.149999999999999" customHeight="1" x14ac:dyDescent="0.25">
      <c r="A46" s="102" t="s">
        <v>68</v>
      </c>
      <c r="B46" s="103" t="s">
        <v>58</v>
      </c>
      <c r="C46" s="103" t="s">
        <v>13</v>
      </c>
      <c r="D46" s="103" t="s">
        <v>59</v>
      </c>
      <c r="E46" s="103" t="s">
        <v>15</v>
      </c>
      <c r="F46" s="104">
        <v>15</v>
      </c>
      <c r="G46" s="103" t="s">
        <v>60</v>
      </c>
      <c r="H46" s="105">
        <v>35.23066</v>
      </c>
      <c r="I46" s="106">
        <f t="shared" si="1"/>
        <v>528.46</v>
      </c>
      <c r="J46" s="104">
        <f t="shared" si="14"/>
        <v>15</v>
      </c>
      <c r="K46" s="107">
        <f t="shared" si="0"/>
        <v>35.229999999999997</v>
      </c>
    </row>
    <row r="47" spans="1:11" ht="22.15" customHeight="1" x14ac:dyDescent="0.25">
      <c r="A47" s="108"/>
      <c r="B47" s="109"/>
      <c r="C47" s="108"/>
      <c r="D47" s="108"/>
      <c r="E47" s="108"/>
      <c r="F47" s="110"/>
      <c r="G47" s="111"/>
      <c r="H47" s="111"/>
      <c r="I47" s="112" t="s">
        <v>69</v>
      </c>
      <c r="J47" s="111"/>
      <c r="K47" s="113"/>
    </row>
    <row r="48" spans="1:11" x14ac:dyDescent="0.25">
      <c r="A48" s="8"/>
      <c r="B48" s="9"/>
      <c r="C48" s="8"/>
      <c r="D48" s="8"/>
      <c r="E48" s="8"/>
      <c r="F48" s="10"/>
    </row>
  </sheetData>
  <phoneticPr fontId="2" type="noConversion"/>
  <pageMargins left="0.25" right="0.25" top="0.7" bottom="0.7" header="0.3" footer="0.3"/>
  <pageSetup orientation="landscape" horizontalDpi="300" verticalDpi="300" r:id="rId1"/>
  <headerFooter>
    <oddHeader>&amp;CCapsaicin Prices</oddHeader>
    <oddFooter>&amp;CPage &amp;P of &amp;N</oddFooter>
  </headerFooter>
  <legacy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Layout" topLeftCell="A25" zoomScaleNormal="100" workbookViewId="0">
      <selection activeCell="B1" sqref="B1"/>
    </sheetView>
  </sheetViews>
  <sheetFormatPr defaultRowHeight="12.5" x14ac:dyDescent="0.25"/>
  <cols>
    <col min="1" max="1" width="21.54296875" customWidth="1"/>
    <col min="2" max="2" width="19.1796875" customWidth="1"/>
    <col min="3" max="3" width="22.26953125" customWidth="1"/>
    <col min="4" max="4" width="15.81640625" customWidth="1"/>
  </cols>
  <sheetData>
    <row r="1" spans="1:4" ht="41.5" customHeight="1" x14ac:dyDescent="0.25">
      <c r="A1" s="11" t="s">
        <v>70</v>
      </c>
      <c r="B1" s="12" t="s">
        <v>71</v>
      </c>
      <c r="C1" s="12" t="s">
        <v>4</v>
      </c>
      <c r="D1" s="13" t="s">
        <v>72</v>
      </c>
    </row>
    <row r="2" spans="1:4" ht="19.5" customHeight="1" x14ac:dyDescent="0.35">
      <c r="A2" s="14" t="s">
        <v>73</v>
      </c>
      <c r="B2" s="15" t="s">
        <v>14</v>
      </c>
      <c r="C2" s="16" t="s">
        <v>15</v>
      </c>
      <c r="D2" s="17">
        <v>681</v>
      </c>
    </row>
    <row r="3" spans="1:4" ht="19.5" customHeight="1" x14ac:dyDescent="0.35">
      <c r="A3" s="14" t="s">
        <v>73</v>
      </c>
      <c r="B3" s="15" t="s">
        <v>14</v>
      </c>
      <c r="C3" s="16" t="s">
        <v>32</v>
      </c>
      <c r="D3" s="17">
        <v>47</v>
      </c>
    </row>
    <row r="4" spans="1:4" ht="19.5" customHeight="1" x14ac:dyDescent="0.35">
      <c r="A4" s="14" t="s">
        <v>73</v>
      </c>
      <c r="B4" s="15" t="s">
        <v>14</v>
      </c>
      <c r="C4" s="16" t="s">
        <v>44</v>
      </c>
      <c r="D4" s="17">
        <v>903</v>
      </c>
    </row>
    <row r="5" spans="1:4" ht="19.5" customHeight="1" x14ac:dyDescent="0.35">
      <c r="A5" s="18" t="s">
        <v>73</v>
      </c>
      <c r="B5" s="19" t="s">
        <v>59</v>
      </c>
      <c r="C5" s="20" t="s">
        <v>15</v>
      </c>
      <c r="D5" s="21">
        <v>392</v>
      </c>
    </row>
    <row r="6" spans="1:4" ht="19.5" customHeight="1" x14ac:dyDescent="0.35">
      <c r="A6" s="22"/>
      <c r="B6" s="23"/>
      <c r="C6" s="24" t="s">
        <v>76</v>
      </c>
      <c r="D6" s="25">
        <f>SUM(D2:D5)</f>
        <v>2023</v>
      </c>
    </row>
    <row r="7" spans="1:4" ht="19.5" customHeight="1" x14ac:dyDescent="0.35">
      <c r="A7" s="5"/>
      <c r="B7" s="5"/>
    </row>
    <row r="8" spans="1:4" ht="40" customHeight="1" x14ac:dyDescent="0.25">
      <c r="A8" s="26" t="s">
        <v>70</v>
      </c>
      <c r="B8" s="27" t="s">
        <v>71</v>
      </c>
      <c r="C8" s="27" t="s">
        <v>4</v>
      </c>
      <c r="D8" s="28" t="s">
        <v>72</v>
      </c>
    </row>
    <row r="9" spans="1:4" ht="19.5" customHeight="1" x14ac:dyDescent="0.35">
      <c r="A9" s="14" t="s">
        <v>74</v>
      </c>
      <c r="B9" s="15" t="s">
        <v>14</v>
      </c>
      <c r="C9" s="15" t="s">
        <v>15</v>
      </c>
      <c r="D9" s="29">
        <v>3</v>
      </c>
    </row>
    <row r="10" spans="1:4" ht="19.5" customHeight="1" x14ac:dyDescent="0.35">
      <c r="A10" s="14" t="s">
        <v>74</v>
      </c>
      <c r="B10" s="15" t="s">
        <v>14</v>
      </c>
      <c r="C10" s="15" t="s">
        <v>44</v>
      </c>
      <c r="D10" s="29">
        <v>40</v>
      </c>
    </row>
    <row r="11" spans="1:4" ht="19.5" customHeight="1" x14ac:dyDescent="0.35">
      <c r="A11" s="18" t="s">
        <v>74</v>
      </c>
      <c r="B11" s="19" t="s">
        <v>59</v>
      </c>
      <c r="C11" s="20" t="s">
        <v>15</v>
      </c>
      <c r="D11" s="21">
        <v>2</v>
      </c>
    </row>
    <row r="12" spans="1:4" ht="19.5" customHeight="1" x14ac:dyDescent="0.35">
      <c r="A12" s="22"/>
      <c r="B12" s="23"/>
      <c r="C12" s="30" t="s">
        <v>75</v>
      </c>
      <c r="D12" s="25">
        <f>SUM(D9:D11)</f>
        <v>45</v>
      </c>
    </row>
  </sheetData>
  <pageMargins left="0.7" right="0.7" top="0.75" bottom="0.75" header="0.3" footer="0.3"/>
  <pageSetup orientation="portrait" horizontalDpi="1200" verticalDpi="1200" r:id="rId1"/>
  <headerFooter>
    <oddHeader>&amp;CCapsaicin Utilization</oddHead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Capsaicin Prices</vt:lpstr>
      <vt:lpstr>Capsaicin Utilization</vt:lpstr>
      <vt:lpstr>'Capsaicin Prices'!Print_Area</vt:lpstr>
      <vt:lpstr>'Capsaicin Utilization'!Print_Area</vt:lpstr>
      <vt:lpstr>'Capsaicin Prices'!Print_Titles</vt:lpstr>
      <vt:lpstr>'Capsaicin Prices'!Title_NDC11...k11</vt:lpstr>
      <vt:lpstr>'Capsaicin Prices'!Title_NDC11...K14</vt:lpstr>
      <vt:lpstr>'Capsaicin Prices'!Title_NDC11...K18</vt:lpstr>
      <vt:lpstr>'Capsaicin Prices'!Title_NDC11...K36</vt:lpstr>
      <vt:lpstr>'Capsaicin Prices'!Title_NDC11...K46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Gorospe</dc:creator>
  <cp:keywords/>
  <dc:description/>
  <cp:lastModifiedBy>DIR</cp:lastModifiedBy>
  <cp:revision/>
  <cp:lastPrinted>2024-03-25T22:44:23Z</cp:lastPrinted>
  <dcterms:created xsi:type="dcterms:W3CDTF">2024-02-26T17:31:07Z</dcterms:created>
  <dcterms:modified xsi:type="dcterms:W3CDTF">2024-03-28T18:42:09Z</dcterms:modified>
  <cp:category/>
  <cp:contentStatus/>
</cp:coreProperties>
</file>