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- Accessible Docs - April Mtg\Good to go\"/>
    </mc:Choice>
  </mc:AlternateContent>
  <bookViews>
    <workbookView xWindow="38295" yWindow="-105" windowWidth="38625" windowHeight="21105"/>
  </bookViews>
  <sheets>
    <sheet name="Highest Utilization List" sheetId="12" r:id="rId1"/>
    <sheet name="Topicals Average By RxCUI" sheetId="11" r:id="rId2"/>
    <sheet name="Topical Analgesics by NDC" sheetId="9" r:id="rId3"/>
  </sheets>
  <definedNames>
    <definedName name="_xlnm.Print_Area" localSheetId="0">'Highest Utilization List'!$A$1:$G$17</definedName>
    <definedName name="_xlnm.Print_Area" localSheetId="2">'Topical Analgesics by NDC'!$A$1:$N$71</definedName>
    <definedName name="_xlnm.Print_Area" localSheetId="1">'Topicals Average By RxCUI'!$A$1:$G$32</definedName>
    <definedName name="_xlnm.Print_Titles" localSheetId="0">'Highest Utilization List'!$2:$2</definedName>
    <definedName name="_xlnm.Print_Titles" localSheetId="2">'Topical Analgesics by NDC'!$1:$1</definedName>
    <definedName name="Title_NDC..N71" localSheetId="2">Table3[[#Headers],[NDC]]</definedName>
    <definedName name="Title_RxCUI..G17" localSheetId="0">Table1[[#Headers],[RxCUI]]</definedName>
    <definedName name="Title_RxCUI..G32" localSheetId="1">Table2[[#Headers],[RxCUI]]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9" l="1"/>
  <c r="M43" i="9" s="1"/>
  <c r="G9" i="11" s="1"/>
  <c r="L28" i="9"/>
  <c r="J4" i="9"/>
  <c r="J61" i="9"/>
  <c r="J62" i="9"/>
  <c r="J38" i="9"/>
  <c r="J5" i="9"/>
  <c r="J44" i="9"/>
  <c r="J23" i="9"/>
  <c r="J46" i="9"/>
  <c r="J24" i="9"/>
  <c r="J6" i="9"/>
  <c r="J7" i="9"/>
  <c r="J63" i="9"/>
  <c r="J55" i="9"/>
  <c r="J12" i="9"/>
  <c r="J25" i="9"/>
  <c r="J26" i="9"/>
  <c r="J27" i="9"/>
  <c r="J28" i="9"/>
  <c r="J33" i="9"/>
  <c r="J56" i="9"/>
  <c r="J51" i="9"/>
  <c r="J52" i="9"/>
  <c r="J53" i="9"/>
  <c r="J21" i="9"/>
  <c r="J9" i="9"/>
  <c r="J32" i="9"/>
  <c r="J47" i="9"/>
  <c r="J22" i="9"/>
  <c r="J34" i="9"/>
  <c r="J35" i="9"/>
  <c r="J30" i="9"/>
  <c r="J48" i="9"/>
  <c r="J54" i="9"/>
  <c r="J69" i="9"/>
  <c r="J39" i="9"/>
  <c r="J70" i="9"/>
  <c r="J71" i="9"/>
  <c r="J60" i="9"/>
  <c r="J57" i="9"/>
  <c r="J58" i="9"/>
  <c r="J59" i="9"/>
  <c r="J68" i="9"/>
  <c r="J49" i="9"/>
  <c r="J41" i="9"/>
  <c r="J2" i="9"/>
  <c r="J36" i="9"/>
  <c r="J11" i="9"/>
  <c r="J13" i="9"/>
  <c r="J14" i="9"/>
  <c r="J15" i="9"/>
  <c r="J16" i="9"/>
  <c r="J31" i="9"/>
  <c r="J18" i="9"/>
  <c r="J19" i="9"/>
  <c r="J17" i="9"/>
  <c r="J40" i="9"/>
  <c r="J20" i="9"/>
  <c r="J64" i="9"/>
  <c r="J8" i="9"/>
  <c r="J45" i="9"/>
  <c r="J65" i="9"/>
  <c r="J29" i="9"/>
  <c r="J66" i="9"/>
  <c r="J67" i="9"/>
  <c r="J10" i="9"/>
  <c r="J42" i="9"/>
  <c r="J37" i="9"/>
  <c r="J50" i="9"/>
  <c r="J3" i="9"/>
  <c r="L12" i="9"/>
  <c r="L6" i="9"/>
  <c r="L8" i="9"/>
  <c r="L5" i="9"/>
  <c r="L7" i="9"/>
  <c r="L4" i="9"/>
  <c r="L3" i="9"/>
  <c r="L9" i="9"/>
  <c r="L10" i="9"/>
  <c r="L11" i="9"/>
  <c r="L2" i="9"/>
  <c r="L20" i="9"/>
  <c r="L31" i="9"/>
  <c r="L32" i="9"/>
  <c r="L21" i="9"/>
  <c r="L16" i="9"/>
  <c r="L14" i="9"/>
  <c r="L15" i="9"/>
  <c r="L17" i="9"/>
  <c r="L13" i="9"/>
  <c r="L18" i="9"/>
  <c r="L19" i="9"/>
  <c r="L29" i="9"/>
  <c r="L25" i="9"/>
  <c r="L23" i="9"/>
  <c r="L24" i="9"/>
  <c r="L27" i="9"/>
  <c r="L26" i="9"/>
  <c r="L30" i="9"/>
  <c r="L33" i="9"/>
  <c r="L34" i="9"/>
  <c r="L35" i="9"/>
  <c r="L37" i="9"/>
  <c r="L36" i="9"/>
  <c r="L39" i="9"/>
  <c r="L38" i="9"/>
  <c r="L40" i="9"/>
  <c r="L41" i="9"/>
  <c r="L42" i="9"/>
  <c r="L44" i="9"/>
  <c r="L45" i="9"/>
  <c r="L54" i="9"/>
  <c r="L49" i="9"/>
  <c r="L50" i="9"/>
  <c r="L46" i="9"/>
  <c r="L47" i="9"/>
  <c r="L48" i="9"/>
  <c r="L55" i="9"/>
  <c r="L56" i="9"/>
  <c r="L52" i="9"/>
  <c r="L53" i="9"/>
  <c r="L51" i="9"/>
  <c r="L60" i="9"/>
  <c r="L59" i="9"/>
  <c r="L57" i="9"/>
  <c r="L58" i="9"/>
  <c r="L68" i="9"/>
  <c r="L63" i="9"/>
  <c r="L62" i="9"/>
  <c r="L65" i="9"/>
  <c r="L64" i="9"/>
  <c r="L67" i="9"/>
  <c r="L66" i="9"/>
  <c r="L61" i="9"/>
  <c r="L69" i="9"/>
  <c r="L70" i="9"/>
  <c r="L71" i="9"/>
  <c r="L22" i="9"/>
  <c r="M19" i="9" l="1"/>
  <c r="M16" i="9"/>
  <c r="M14" i="9"/>
  <c r="M2" i="9"/>
  <c r="G10" i="11" s="1"/>
  <c r="M29" i="9"/>
  <c r="M40" i="9"/>
  <c r="G27" i="11" s="1"/>
  <c r="M7" i="9"/>
  <c r="M34" i="9"/>
  <c r="M45" i="9"/>
  <c r="M47" i="9"/>
  <c r="M25" i="9"/>
  <c r="M24" i="9"/>
  <c r="M60" i="9"/>
  <c r="G23" i="11" s="1"/>
  <c r="M27" i="9"/>
  <c r="M38" i="9"/>
  <c r="M13" i="9"/>
  <c r="M36" i="9"/>
  <c r="M9" i="9"/>
  <c r="M17" i="9"/>
  <c r="M18" i="9"/>
  <c r="M3" i="9"/>
  <c r="M64" i="9"/>
  <c r="M49" i="9"/>
  <c r="M21" i="9"/>
  <c r="G20" i="11" s="1"/>
  <c r="M50" i="9"/>
  <c r="M39" i="9"/>
  <c r="M53" i="9"/>
  <c r="M61" i="9"/>
  <c r="M66" i="9"/>
  <c r="M20" i="9"/>
  <c r="G29" i="11" s="1"/>
  <c r="M35" i="9"/>
  <c r="M28" i="9"/>
  <c r="M63" i="9"/>
  <c r="M65" i="9"/>
  <c r="M71" i="9"/>
  <c r="M22" i="9"/>
  <c r="G17" i="11" s="1"/>
  <c r="M26" i="9"/>
  <c r="M6" i="9"/>
  <c r="M62" i="9"/>
  <c r="M8" i="9"/>
  <c r="M11" i="9"/>
  <c r="M70" i="9"/>
  <c r="M32" i="9"/>
  <c r="G21" i="11" s="1"/>
  <c r="M4" i="9"/>
  <c r="M37" i="9"/>
  <c r="M31" i="9"/>
  <c r="G22" i="11" s="1"/>
  <c r="M68" i="9"/>
  <c r="G18" i="11" s="1"/>
  <c r="M69" i="9"/>
  <c r="M52" i="9"/>
  <c r="M46" i="9"/>
  <c r="M42" i="9"/>
  <c r="G14" i="11" s="1"/>
  <c r="M59" i="9"/>
  <c r="M54" i="9"/>
  <c r="G32" i="11" s="1"/>
  <c r="M51" i="9"/>
  <c r="M23" i="9"/>
  <c r="M10" i="9"/>
  <c r="M41" i="9"/>
  <c r="G5" i="11" s="1"/>
  <c r="M58" i="9"/>
  <c r="M48" i="9"/>
  <c r="M56" i="9"/>
  <c r="M12" i="9"/>
  <c r="M44" i="9"/>
  <c r="M67" i="9"/>
  <c r="M15" i="9"/>
  <c r="M57" i="9"/>
  <c r="M30" i="9"/>
  <c r="G30" i="11" s="1"/>
  <c r="M33" i="9"/>
  <c r="G31" i="11" s="1"/>
  <c r="M55" i="9"/>
  <c r="M5" i="9"/>
  <c r="G2" i="11" l="1"/>
  <c r="G28" i="11"/>
  <c r="G24" i="11"/>
  <c r="G11" i="11"/>
  <c r="G3" i="11"/>
  <c r="G26" i="11"/>
  <c r="G13" i="11"/>
  <c r="G15" i="11"/>
  <c r="G4" i="11"/>
  <c r="G8" i="11"/>
  <c r="G16" i="11"/>
  <c r="G7" i="11"/>
  <c r="G25" i="11"/>
  <c r="G12" i="11"/>
  <c r="G6" i="11"/>
</calcChain>
</file>

<file path=xl/sharedStrings.xml><?xml version="1.0" encoding="utf-8"?>
<sst xmlns="http://schemas.openxmlformats.org/spreadsheetml/2006/main" count="538" uniqueCount="220">
  <si>
    <t>NDC</t>
  </si>
  <si>
    <t>LABEL NAME</t>
  </si>
  <si>
    <t>GENERIC NAME</t>
  </si>
  <si>
    <t>PACKAGE SIZE</t>
  </si>
  <si>
    <t>TOTAL PAID</t>
  </si>
  <si>
    <t>50488104001</t>
  </si>
  <si>
    <t>MENTHOL 4% CREAM</t>
  </si>
  <si>
    <t>MENTHOL</t>
  </si>
  <si>
    <t>00067206708</t>
  </si>
  <si>
    <t>THERAPEUTIC MINERAL ICE GEL</t>
  </si>
  <si>
    <t>41167000920</t>
  </si>
  <si>
    <t>ICY HOT PAIN RELIEVING 2.5%</t>
  </si>
  <si>
    <t>41167000950</t>
  </si>
  <si>
    <t>ICY HOT 16% MEDICATED SPRAY</t>
  </si>
  <si>
    <t>41167006412</t>
  </si>
  <si>
    <t>GOLD BOND XTRA STR 0.5% LOTION</t>
  </si>
  <si>
    <t>PAIN RELIEVING GEL</t>
  </si>
  <si>
    <t>41167008050</t>
  </si>
  <si>
    <t>ICY HOT 7.5% PATCH</t>
  </si>
  <si>
    <t>41167000841</t>
  </si>
  <si>
    <t>ICY HOT MEDICATED PATCH</t>
  </si>
  <si>
    <t>00536133215</t>
  </si>
  <si>
    <t>MENTHOL COLD-HOT 5% PATCH</t>
  </si>
  <si>
    <t>00536106139</t>
  </si>
  <si>
    <t>BLUE 2% GEL</t>
  </si>
  <si>
    <t>00067206735</t>
  </si>
  <si>
    <t>19810000344</t>
  </si>
  <si>
    <t>19810011630</t>
  </si>
  <si>
    <t>74300008197</t>
  </si>
  <si>
    <t>BENGAY VANISHING SCENT GEL</t>
  </si>
  <si>
    <t>74300008149</t>
  </si>
  <si>
    <t>BENGAY ULTRA STRENGTH PATCH</t>
  </si>
  <si>
    <t>70000026001</t>
  </si>
  <si>
    <t>ICE BLUE 2% GEL</t>
  </si>
  <si>
    <t>37205082426</t>
  </si>
  <si>
    <t>61577322104</t>
  </si>
  <si>
    <t>SOMBRA COOL THERAPY GEL</t>
  </si>
  <si>
    <t>41167000847</t>
  </si>
  <si>
    <t>41167000715</t>
  </si>
  <si>
    <t>ICY HOT 5% MEDICATED PATCH</t>
  </si>
  <si>
    <t>41167000910</t>
  </si>
  <si>
    <t>ICY HOT NO MESS APPLICATOR LIQ</t>
  </si>
  <si>
    <t>59316020514</t>
  </si>
  <si>
    <t>BIOFREEZE 4% GEL ROLL-ON</t>
  </si>
  <si>
    <t>59316011710</t>
  </si>
  <si>
    <t>BIOFREEZE 5% GEL ROLL-ON</t>
  </si>
  <si>
    <t>00904569401</t>
  </si>
  <si>
    <t>COLD-HOT PAIN RELIEF PATCH</t>
  </si>
  <si>
    <t>59316011550</t>
  </si>
  <si>
    <t>BIOFREEZE 5% GEL</t>
  </si>
  <si>
    <t>59316011410</t>
  </si>
  <si>
    <t>BIOFREEZE 10.5% SPRAY</t>
  </si>
  <si>
    <t>59316010320</t>
  </si>
  <si>
    <t>BIOFREEZE 4% GEL</t>
  </si>
  <si>
    <t>41167000843</t>
  </si>
  <si>
    <t>ICY HOT MEDICATED 5% PATCH</t>
  </si>
  <si>
    <t>59316010212</t>
  </si>
  <si>
    <t>59316010220</t>
  </si>
  <si>
    <t>59316010228</t>
  </si>
  <si>
    <t>41167000860</t>
  </si>
  <si>
    <t>ICY HOT 16% POWER GEL</t>
  </si>
  <si>
    <t>MENTHOL/ALOE VERA EXTRACT</t>
  </si>
  <si>
    <t>MENTHOL/CAMPHOR</t>
  </si>
  <si>
    <t>41167008010</t>
  </si>
  <si>
    <t>ICY HOT ADVANCED 11%-16% CREAM</t>
  </si>
  <si>
    <t>41167008016</t>
  </si>
  <si>
    <t>81485015001</t>
  </si>
  <si>
    <t>FREEZE IT RELIEF GEL</t>
  </si>
  <si>
    <t>58980061540</t>
  </si>
  <si>
    <t>56569000201</t>
  </si>
  <si>
    <t>46122057310</t>
  </si>
  <si>
    <t>ANTI-ITCH 0.5%-0.5% LOTION</t>
  </si>
  <si>
    <t>00316022975</t>
  </si>
  <si>
    <t>SARNA ORIGINAL 0.5%-0.5% LOTN</t>
  </si>
  <si>
    <t>61577321608</t>
  </si>
  <si>
    <t>SOMBRA NATURAL PAIN RELIEVE GL</t>
  </si>
  <si>
    <t>MENTHOL/CAMPHOR/IRR CNTR-IRTN1</t>
  </si>
  <si>
    <t>50488101501</t>
  </si>
  <si>
    <t>METHYL SALICYLATE 25% CREAM</t>
  </si>
  <si>
    <t>METHYL SALICYLATE</t>
  </si>
  <si>
    <t>46581011060</t>
  </si>
  <si>
    <t>SALONPAS 3.1%-6.0%-10.0% PATCH</t>
  </si>
  <si>
    <t>MUSCLE RUB ULTRA STR CREAM</t>
  </si>
  <si>
    <t>70000020801</t>
  </si>
  <si>
    <t>SALONPAS PATCH</t>
  </si>
  <si>
    <t>74300000535</t>
  </si>
  <si>
    <t>BENGAY ULTRA STRENGTH CREAM</t>
  </si>
  <si>
    <t>46581021006</t>
  </si>
  <si>
    <t>74300008193</t>
  </si>
  <si>
    <t>24385014126</t>
  </si>
  <si>
    <t>MUSCLE RUB CREAM</t>
  </si>
  <si>
    <t>46122039272</t>
  </si>
  <si>
    <t>GNP MED RELIEF 3.1-6-10% PATCH</t>
  </si>
  <si>
    <t>46581090002</t>
  </si>
  <si>
    <t>SALONPAS DEEP RELIEVING GEL</t>
  </si>
  <si>
    <t>00182509157</t>
  </si>
  <si>
    <t>MUSCLE RUB MAX STR CREAM</t>
  </si>
  <si>
    <t>74300008194</t>
  </si>
  <si>
    <t>00113004926</t>
  </si>
  <si>
    <t>METHYL SALICYLATE/MENTHOL</t>
  </si>
  <si>
    <t>00536110145</t>
  </si>
  <si>
    <t>PAIN RELIEVING 1%-15% CREAM</t>
  </si>
  <si>
    <t>00713028304</t>
  </si>
  <si>
    <t>PAIN RELIEVING RUB CREAM</t>
  </si>
  <si>
    <t>ANALGESIC BALM</t>
  </si>
  <si>
    <t>45861000301</t>
  </si>
  <si>
    <t>MENTHODERM OINTMENT</t>
  </si>
  <si>
    <t>46581044004</t>
  </si>
  <si>
    <t>SALONPAS PAIN RELIEVE JET SPRY</t>
  </si>
  <si>
    <t>46581067501</t>
  </si>
  <si>
    <t>SALONPAS 3-10% PATCH</t>
  </si>
  <si>
    <t>46581067509</t>
  </si>
  <si>
    <t>46581068005</t>
  </si>
  <si>
    <t>45802017453</t>
  </si>
  <si>
    <t>54162055501</t>
  </si>
  <si>
    <t>71269000503</t>
  </si>
  <si>
    <t>THERA-GESIC 1%-15% CREME</t>
  </si>
  <si>
    <t>76420045012</t>
  </si>
  <si>
    <t>CALYPXO CREAM</t>
  </si>
  <si>
    <t>87701040048</t>
  </si>
  <si>
    <t>GNP MUSCLE RUB CREAM</t>
  </si>
  <si>
    <t>49348042684</t>
  </si>
  <si>
    <t>SM MUSCLE RUB CREAM</t>
  </si>
  <si>
    <t>41167006003</t>
  </si>
  <si>
    <t>ARTHRITIS HOT PAIN RELIEF CRM</t>
  </si>
  <si>
    <t>24385024154</t>
  </si>
  <si>
    <t>COLD &amp; HOT PAIN RELIEF BALM</t>
  </si>
  <si>
    <t>41167000891</t>
  </si>
  <si>
    <t>ICY HOT 10-30% CREAM</t>
  </si>
  <si>
    <t>41167000879</t>
  </si>
  <si>
    <t>ICY HOT BALM</t>
  </si>
  <si>
    <t>41167000881</t>
  </si>
  <si>
    <t>41167000883</t>
  </si>
  <si>
    <t>RxCUI</t>
  </si>
  <si>
    <t>ACTIVE INGREDIENTS  and STRENGTH</t>
  </si>
  <si>
    <t>PATCH</t>
  </si>
  <si>
    <t>MENTHOL 0.5% CAMPHOR 0.5%</t>
  </si>
  <si>
    <t>MENTHOL 2%</t>
  </si>
  <si>
    <t>MENTHOL 5%</t>
  </si>
  <si>
    <t>MENTHOL 6%</t>
  </si>
  <si>
    <t>MENTHOL 3.5%</t>
  </si>
  <si>
    <t>MENTHOL 3.5% CAMPHOR 0.2%</t>
  </si>
  <si>
    <t>MENTHOL 2.5%</t>
  </si>
  <si>
    <t>METHYL SALICYLATE 15% MENTHOL 10%</t>
  </si>
  <si>
    <t>METHYL SALICYLATE 30% MENTHOL 10% CAMPHOR 4%</t>
  </si>
  <si>
    <t>238542</t>
  </si>
  <si>
    <t>METHYL SALICYLATE 25%</t>
  </si>
  <si>
    <t>MENTHOL 3% CAMPHOR 3%</t>
  </si>
  <si>
    <t>630714</t>
  </si>
  <si>
    <t>311500</t>
  </si>
  <si>
    <t>METHYL SALICYLATE 30% MENTHOL 10%</t>
  </si>
  <si>
    <t>311498</t>
  </si>
  <si>
    <t>METHYL SALICYLATE/MENTHOL/CAMPHOR</t>
  </si>
  <si>
    <t>311510</t>
  </si>
  <si>
    <t>METHYL SALICYLATE 29% MENTHOL 7.6%</t>
  </si>
  <si>
    <t>808955</t>
  </si>
  <si>
    <t>853146</t>
  </si>
  <si>
    <t>METHYL SALICYLATE 10%  MENTHOL 3%</t>
  </si>
  <si>
    <t>MENTHOL 16%</t>
  </si>
  <si>
    <t>866084</t>
  </si>
  <si>
    <t>MENTHOL 7.5%</t>
  </si>
  <si>
    <t>METHYL SALICYLATE 10% MENTHOL 3%</t>
  </si>
  <si>
    <t>MENTHOL 4%</t>
  </si>
  <si>
    <t>415974</t>
  </si>
  <si>
    <t>259203</t>
  </si>
  <si>
    <t>METHYL SALICYLATE 15% MENTHOL 1%</t>
  </si>
  <si>
    <t>MENTHOL 16% CAMPHOR 11%</t>
  </si>
  <si>
    <t>1486874</t>
  </si>
  <si>
    <t>415975</t>
  </si>
  <si>
    <t>1373219</t>
  </si>
  <si>
    <t>METHYL SALICYLATE 15% MENTHOL 10% CAMPHOR 3.1%</t>
  </si>
  <si>
    <t>1425325</t>
  </si>
  <si>
    <t>1148430</t>
  </si>
  <si>
    <t>METHYL SALICYLATE 10% MENTHOL 6% CAMPHOR 3.1%</t>
  </si>
  <si>
    <t>1793147</t>
  </si>
  <si>
    <t>MENTHOL 10.5%</t>
  </si>
  <si>
    <t>1489073</t>
  </si>
  <si>
    <t>MENTHOL 0.5%</t>
  </si>
  <si>
    <t>1293193</t>
  </si>
  <si>
    <t>1101083</t>
  </si>
  <si>
    <t>1430458</t>
  </si>
  <si>
    <t>253056</t>
  </si>
  <si>
    <t>1010823</t>
  </si>
  <si>
    <t>PRICE PER PKG</t>
  </si>
  <si>
    <t>DAYS SUPPLY PER PKG</t>
  </si>
  <si>
    <t>PRICE PER DAY</t>
  </si>
  <si>
    <t>CLAIM COUNT</t>
  </si>
  <si>
    <t>UNITS PER DAY</t>
  </si>
  <si>
    <t>GEL</t>
  </si>
  <si>
    <t>DOSAGE FORM</t>
  </si>
  <si>
    <t>CREAM</t>
  </si>
  <si>
    <t>SPRAY</t>
  </si>
  <si>
    <t>LIQUID</t>
  </si>
  <si>
    <t>OINTMENT</t>
  </si>
  <si>
    <t>LOTION</t>
  </si>
  <si>
    <t>ARCTIC RELIEF 3.5% GEL*</t>
  </si>
  <si>
    <t>AVERGE PRICE PER DAY</t>
  </si>
  <si>
    <t>METHYL SALICYLATE 14% MENTHOL 6%</t>
  </si>
  <si>
    <t>672562</t>
  </si>
  <si>
    <t>STRENGTH</t>
  </si>
  <si>
    <t>ACTIVE INGREDIENTS</t>
  </si>
  <si>
    <t>16% - 11%</t>
  </si>
  <si>
    <t>3% - 3%</t>
  </si>
  <si>
    <t>3.5% - 0.2%</t>
  </si>
  <si>
    <t>0.5% - 0.5 %</t>
  </si>
  <si>
    <t>MENTHOL - CAMPHOR</t>
  </si>
  <si>
    <t>10% - 3%</t>
  </si>
  <si>
    <t>29% - 7.6%</t>
  </si>
  <si>
    <t>15% -10%</t>
  </si>
  <si>
    <t>30% - 10%</t>
  </si>
  <si>
    <t>14% - 6%</t>
  </si>
  <si>
    <t>15% - 1%</t>
  </si>
  <si>
    <t>15% - 10%</t>
  </si>
  <si>
    <t>METHYL SALICYLATE - MENTHOL</t>
  </si>
  <si>
    <t>15% - 10% - 3.1%</t>
  </si>
  <si>
    <t>10% - 6% - 3.1%</t>
  </si>
  <si>
    <t>METHYL SALICYLATE - MENTHOL - CAMPHOR</t>
  </si>
  <si>
    <t>PRICE PER UNIT</t>
  </si>
  <si>
    <t>30% -10% - 4%</t>
  </si>
  <si>
    <t>TOPICAL ANALGESICS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</si>
</sst>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_(* #,##0.00000_);_(* \(#,##0.00000\);_(* &quot;-&quot;??_);_(@_)"/>
    <numFmt numFmtId="166" formatCode="0.00000"/>
    <numFmt numFmtId="167" formatCode="0.0%"/>
  </numFmts>
  <fonts count="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3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vertical="center" wrapText="1"/>
    </xf>
    <xf numFmtId="165" fontId="3" fillId="0" borderId="0" xfId="2" applyNumberFormat="1" applyFont="1" applyAlignment="1" applyProtection="1">
      <alignment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Border="1" applyAlignment="1" applyProtection="1">
      <alignment vertic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horizontal="right" vertical="center" wrapText="1"/>
      <protection locked="0"/>
    </xf>
    <xf numFmtId="164" fontId="2" fillId="0" borderId="1" xfId="1" applyNumberFormat="1" applyFont="1" applyBorder="1" applyAlignment="1" applyProtection="1">
      <alignment horizontal="right" vertical="center" wrapText="1"/>
      <protection locked="0"/>
    </xf>
    <xf numFmtId="165" fontId="2" fillId="0" borderId="1" xfId="2" applyNumberFormat="1" applyFont="1" applyBorder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horizontal="right" vertical="center" wrapText="1"/>
      <protection locked="0"/>
    </xf>
    <xf numFmtId="43" fontId="2" fillId="0" borderId="1" xfId="1" applyNumberFormat="1" applyFont="1" applyBorder="1" applyAlignment="1" applyProtection="1">
      <alignment horizontal="right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2" xfId="1" applyNumberFormat="1" applyFont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horizontal="right" vertical="center"/>
      <protection locked="0"/>
    </xf>
    <xf numFmtId="164" fontId="2" fillId="0" borderId="1" xfId="1" applyNumberFormat="1" applyFont="1" applyBorder="1" applyAlignment="1" applyProtection="1">
      <alignment horizontal="right" vertical="center"/>
      <protection locked="0"/>
    </xf>
    <xf numFmtId="166" fontId="2" fillId="0" borderId="1" xfId="2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7" xfId="1" applyNumberFormat="1" applyFont="1" applyBorder="1" applyAlignment="1" applyProtection="1">
      <alignment vertical="center" wrapText="1"/>
      <protection locked="0"/>
    </xf>
    <xf numFmtId="49" fontId="2" fillId="0" borderId="8" xfId="1" applyNumberFormat="1" applyFont="1" applyBorder="1" applyAlignment="1" applyProtection="1">
      <alignment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3" fontId="2" fillId="0" borderId="8" xfId="1" applyNumberFormat="1" applyFont="1" applyBorder="1" applyAlignment="1" applyProtection="1">
      <alignment horizontal="right" vertical="center" wrapText="1"/>
      <protection locked="0"/>
    </xf>
    <xf numFmtId="164" fontId="2" fillId="0" borderId="8" xfId="1" applyNumberFormat="1" applyFont="1" applyBorder="1" applyAlignment="1" applyProtection="1">
      <alignment horizontal="right" vertical="center" wrapText="1"/>
      <protection locked="0"/>
    </xf>
    <xf numFmtId="165" fontId="2" fillId="0" borderId="8" xfId="2" applyNumberFormat="1" applyFont="1" applyBorder="1" applyAlignment="1" applyProtection="1">
      <alignment horizontal="right" vertical="center" wrapText="1"/>
      <protection locked="0"/>
    </xf>
    <xf numFmtId="0" fontId="2" fillId="0" borderId="8" xfId="1" applyFont="1" applyBorder="1" applyAlignment="1" applyProtection="1">
      <alignment horizontal="right" vertical="center" wrapText="1"/>
      <protection locked="0"/>
    </xf>
    <xf numFmtId="43" fontId="2" fillId="0" borderId="8" xfId="1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Normal" xfId="0" builtinId="0"/>
    <cellStyle name="Normal_Sheet1" xfId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.00000_);_(* \(#,##0.00000\);_(* &quot;-&quot;??_);_(@_)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G17" totalsRowShown="0" headerRowDxfId="42" dataDxfId="40" headerRowBorderDxfId="41" tableBorderDxfId="39" totalsRowBorderDxfId="38">
  <autoFilter ref="A2:G17"/>
  <tableColumns count="7">
    <tableColumn id="1" name="RxCUI" dataDxfId="37"/>
    <tableColumn id="2" name="ACTIVE INGREDIENTS" dataDxfId="36"/>
    <tableColumn id="3" name="STRENGTH" dataDxfId="35"/>
    <tableColumn id="4" name="DOSAGE FORM" dataDxfId="34"/>
    <tableColumn id="5" name="CLAIM COUNT" dataDxfId="33"/>
    <tableColumn id="6" name="TOTAL PAID" dataDxfId="32"/>
    <tableColumn id="7" name="AVERGE PRICE PER DAY" dataDxfId="3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opical Analgesics - Highest Utilization List"/>
    </ext>
  </extLst>
</table>
</file>

<file path=xl/tables/table2.xml><?xml version="1.0" encoding="utf-8"?>
<table xmlns="http://schemas.openxmlformats.org/spreadsheetml/2006/main" id="2" name="Table2" displayName="Table2" ref="A1:G32" totalsRowShown="0" headerRowDxfId="30" dataDxfId="28" headerRowBorderDxfId="29" tableBorderDxfId="27" totalsRowBorderDxfId="26">
  <autoFilter ref="A1:G32"/>
  <tableColumns count="7">
    <tableColumn id="1" name="RxCUI" dataDxfId="25"/>
    <tableColumn id="2" name="ACTIVE INGREDIENTS" dataDxfId="24"/>
    <tableColumn id="3" name="STRENGTH" dataDxfId="23"/>
    <tableColumn id="4" name="DOSAGE FORM" dataDxfId="22"/>
    <tableColumn id="5" name="CLAIM COUNT" dataDxfId="21"/>
    <tableColumn id="6" name="TOTAL PAID" dataDxfId="20"/>
    <tableColumn id="7" name="AVERGE PRICE PER DAY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opicals Average by RxCUI"/>
    </ext>
  </extLst>
</table>
</file>

<file path=xl/tables/table3.xml><?xml version="1.0" encoding="utf-8"?>
<table xmlns="http://schemas.openxmlformats.org/spreadsheetml/2006/main" id="3" name="Table3" displayName="Table3" ref="A1:N71" totalsRowShown="0" headerRowDxfId="18" dataDxfId="16" headerRowBorderDxfId="17" tableBorderDxfId="15" totalsRowBorderDxfId="14" headerRowCellStyle="Normal_Sheet1">
  <autoFilter ref="A1:N71"/>
  <tableColumns count="14">
    <tableColumn id="1" name="NDC" dataDxfId="13" dataCellStyle="Normal_Sheet1"/>
    <tableColumn id="2" name="LABEL NAME" dataDxfId="12" dataCellStyle="Normal_Sheet1"/>
    <tableColumn id="3" name="GENERIC NAME" dataDxfId="11" dataCellStyle="Normal_Sheet1"/>
    <tableColumn id="4" name="ACTIVE INGREDIENTS  and STRENGTH" dataDxfId="10" dataCellStyle="Normal_Sheet1"/>
    <tableColumn id="5" name="DOSAGE FORM" dataDxfId="9" dataCellStyle="Normal_Sheet1"/>
    <tableColumn id="6" name="CLAIM COUNT" dataDxfId="8" dataCellStyle="Normal_Sheet1"/>
    <tableColumn id="7" name="TOTAL PAID" dataDxfId="7" dataCellStyle="Normal_Sheet1"/>
    <tableColumn id="8" name="PRICE PER UNIT" dataDxfId="6" dataCellStyle="Comma"/>
    <tableColumn id="9" name="PACKAGE SIZE" dataDxfId="5" dataCellStyle="Normal_Sheet1"/>
    <tableColumn id="10" name="PRICE PER PKG" dataDxfId="4" dataCellStyle="Normal_Sheet1">
      <calculatedColumnFormula>IF(H2="NOT APPLICABLE","NOT APPLICABLE",H2*I2)</calculatedColumnFormula>
    </tableColumn>
    <tableColumn id="11" name="UNITS PER DAY" dataDxfId="3" dataCellStyle="Normal_Sheet1"/>
    <tableColumn id="12" name="DAYS SUPPLY PER PKG" dataDxfId="2" dataCellStyle="Normal_Sheet1">
      <calculatedColumnFormula>ROUNDDOWN(I2/4,0)</calculatedColumnFormula>
    </tableColumn>
    <tableColumn id="13" name="PRICE PER DAY" dataDxfId="1" dataCellStyle="Normal_Sheet1">
      <calculatedColumnFormula>IF(H2="NOT APPLICABLE","NOT APPLICABLE",J2/L2)</calculatedColumnFormula>
    </tableColumn>
    <tableColumn id="14" name="RxCUI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opical Analgesics by NDC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Layout" zoomScaleNormal="100" workbookViewId="0"/>
  </sheetViews>
  <sheetFormatPr defaultRowHeight="12.75" x14ac:dyDescent="0.2"/>
  <cols>
    <col min="1" max="1" width="11.5703125" customWidth="1"/>
    <col min="2" max="2" width="52.85546875" customWidth="1"/>
    <col min="3" max="3" width="17.7109375" customWidth="1"/>
    <col min="4" max="4" width="18.7109375" bestFit="1" customWidth="1"/>
    <col min="5" max="5" width="18" bestFit="1" customWidth="1"/>
    <col min="6" max="6" width="15.85546875" bestFit="1" customWidth="1"/>
    <col min="7" max="7" width="26.140625" bestFit="1" customWidth="1"/>
  </cols>
  <sheetData>
    <row r="1" spans="1:7" ht="43.5" customHeight="1" x14ac:dyDescent="0.2">
      <c r="A1" s="25" t="s">
        <v>219</v>
      </c>
      <c r="B1" s="24"/>
    </row>
    <row r="2" spans="1:7" ht="15" x14ac:dyDescent="0.2">
      <c r="A2" s="5" t="s">
        <v>133</v>
      </c>
      <c r="B2" s="6" t="s">
        <v>200</v>
      </c>
      <c r="C2" s="6" t="s">
        <v>199</v>
      </c>
      <c r="D2" s="6" t="s">
        <v>189</v>
      </c>
      <c r="E2" s="6" t="s">
        <v>186</v>
      </c>
      <c r="F2" s="7" t="s">
        <v>4</v>
      </c>
      <c r="G2" s="8" t="s">
        <v>196</v>
      </c>
    </row>
    <row r="3" spans="1:7" ht="15" x14ac:dyDescent="0.2">
      <c r="A3" s="9">
        <v>311502</v>
      </c>
      <c r="B3" s="10" t="s">
        <v>7</v>
      </c>
      <c r="C3" s="11">
        <v>0.02</v>
      </c>
      <c r="D3" s="12" t="s">
        <v>188</v>
      </c>
      <c r="E3" s="12">
        <v>30</v>
      </c>
      <c r="F3" s="13">
        <v>161.51999999999998</v>
      </c>
      <c r="G3" s="14">
        <v>9.9794931623931618E-2</v>
      </c>
    </row>
    <row r="4" spans="1:7" ht="15" x14ac:dyDescent="0.2">
      <c r="A4" s="9">
        <v>808955</v>
      </c>
      <c r="B4" s="10" t="s">
        <v>7</v>
      </c>
      <c r="C4" s="11">
        <v>3.5000000000000003E-2</v>
      </c>
      <c r="D4" s="12" t="s">
        <v>188</v>
      </c>
      <c r="E4" s="12">
        <v>214</v>
      </c>
      <c r="F4" s="13">
        <v>533.6400000000001</v>
      </c>
      <c r="G4" s="14">
        <v>0.16457150000000001</v>
      </c>
    </row>
    <row r="5" spans="1:7" ht="15" x14ac:dyDescent="0.2">
      <c r="A5" s="9">
        <v>282805</v>
      </c>
      <c r="B5" s="10" t="s">
        <v>7</v>
      </c>
      <c r="C5" s="11">
        <v>2.5000000000000001E-2</v>
      </c>
      <c r="D5" s="12" t="s">
        <v>188</v>
      </c>
      <c r="E5" s="12">
        <v>42</v>
      </c>
      <c r="F5" s="13">
        <v>270.41000000000003</v>
      </c>
      <c r="G5" s="14">
        <v>0.25884818067226889</v>
      </c>
    </row>
    <row r="6" spans="1:7" ht="15" x14ac:dyDescent="0.2">
      <c r="A6" s="9">
        <v>415974</v>
      </c>
      <c r="B6" s="10" t="s">
        <v>7</v>
      </c>
      <c r="C6" s="11">
        <v>0.04</v>
      </c>
      <c r="D6" s="12" t="s">
        <v>188</v>
      </c>
      <c r="E6" s="12">
        <v>845</v>
      </c>
      <c r="F6" s="13">
        <v>9197.5499999999993</v>
      </c>
      <c r="G6" s="14">
        <v>2.2179752995176782</v>
      </c>
    </row>
    <row r="7" spans="1:7" ht="15" x14ac:dyDescent="0.2">
      <c r="A7" s="9">
        <v>420222</v>
      </c>
      <c r="B7" s="10" t="s">
        <v>7</v>
      </c>
      <c r="C7" s="11">
        <v>0.05</v>
      </c>
      <c r="D7" s="12" t="s">
        <v>135</v>
      </c>
      <c r="E7" s="12">
        <v>195</v>
      </c>
      <c r="F7" s="13">
        <v>7025.18</v>
      </c>
      <c r="G7" s="14">
        <v>4.9071428571428575</v>
      </c>
    </row>
    <row r="8" spans="1:7" ht="15" x14ac:dyDescent="0.2">
      <c r="A8" s="9">
        <v>1148430</v>
      </c>
      <c r="B8" s="10" t="s">
        <v>7</v>
      </c>
      <c r="C8" s="11">
        <v>0.04</v>
      </c>
      <c r="D8" s="12" t="s">
        <v>190</v>
      </c>
      <c r="E8" s="12">
        <v>174</v>
      </c>
      <c r="F8" s="13">
        <v>58770.96</v>
      </c>
      <c r="G8" s="14">
        <v>11.444319999999999</v>
      </c>
    </row>
    <row r="9" spans="1:7" ht="15" x14ac:dyDescent="0.2">
      <c r="A9" s="9">
        <v>238542</v>
      </c>
      <c r="B9" s="10" t="s">
        <v>79</v>
      </c>
      <c r="C9" s="15">
        <v>0.25</v>
      </c>
      <c r="D9" s="12" t="s">
        <v>190</v>
      </c>
      <c r="E9" s="12">
        <v>409</v>
      </c>
      <c r="F9" s="13">
        <v>134580.29</v>
      </c>
      <c r="G9" s="14">
        <v>11.361000000000001</v>
      </c>
    </row>
    <row r="10" spans="1:7" ht="15" x14ac:dyDescent="0.2">
      <c r="A10" s="9">
        <v>311498</v>
      </c>
      <c r="B10" s="10" t="s">
        <v>213</v>
      </c>
      <c r="C10" s="12" t="s">
        <v>212</v>
      </c>
      <c r="D10" s="12" t="s">
        <v>190</v>
      </c>
      <c r="E10" s="12">
        <v>1123</v>
      </c>
      <c r="F10" s="13">
        <v>5824.17</v>
      </c>
      <c r="G10" s="14">
        <v>0.11971514285714284</v>
      </c>
    </row>
    <row r="11" spans="1:7" ht="15" x14ac:dyDescent="0.2">
      <c r="A11" s="9">
        <v>311510</v>
      </c>
      <c r="B11" s="10" t="s">
        <v>213</v>
      </c>
      <c r="C11" s="12" t="s">
        <v>207</v>
      </c>
      <c r="D11" s="12" t="s">
        <v>193</v>
      </c>
      <c r="E11" s="12">
        <v>17</v>
      </c>
      <c r="F11" s="13">
        <v>113.25</v>
      </c>
      <c r="G11" s="14">
        <v>0.15915400000000002</v>
      </c>
    </row>
    <row r="12" spans="1:7" ht="15" x14ac:dyDescent="0.2">
      <c r="A12" s="9">
        <v>311500</v>
      </c>
      <c r="B12" s="10" t="s">
        <v>213</v>
      </c>
      <c r="C12" s="12" t="s">
        <v>209</v>
      </c>
      <c r="D12" s="12" t="s">
        <v>190</v>
      </c>
      <c r="E12" s="12">
        <v>119</v>
      </c>
      <c r="F12" s="13">
        <v>1208.26</v>
      </c>
      <c r="G12" s="14">
        <v>0.23646146031746032</v>
      </c>
    </row>
    <row r="13" spans="1:7" ht="15" x14ac:dyDescent="0.2">
      <c r="A13" s="9" t="s">
        <v>198</v>
      </c>
      <c r="B13" s="10" t="s">
        <v>213</v>
      </c>
      <c r="C13" s="12" t="s">
        <v>210</v>
      </c>
      <c r="D13" s="16" t="s">
        <v>193</v>
      </c>
      <c r="E13" s="17">
        <v>178</v>
      </c>
      <c r="F13" s="18">
        <v>1012.82</v>
      </c>
      <c r="G13" s="14">
        <v>4</v>
      </c>
    </row>
    <row r="14" spans="1:7" ht="15" x14ac:dyDescent="0.2">
      <c r="A14" s="9">
        <v>853146</v>
      </c>
      <c r="B14" s="10" t="s">
        <v>213</v>
      </c>
      <c r="C14" s="12" t="s">
        <v>206</v>
      </c>
      <c r="D14" s="12" t="s">
        <v>135</v>
      </c>
      <c r="E14" s="12">
        <v>169</v>
      </c>
      <c r="F14" s="13">
        <v>8724.2800000000007</v>
      </c>
      <c r="G14" s="14">
        <v>9.7083266666666663</v>
      </c>
    </row>
    <row r="15" spans="1:7" ht="15" x14ac:dyDescent="0.2">
      <c r="A15" s="9">
        <v>1486874</v>
      </c>
      <c r="B15" s="10" t="s">
        <v>213</v>
      </c>
      <c r="C15" s="12" t="s">
        <v>206</v>
      </c>
      <c r="D15" s="12" t="s">
        <v>190</v>
      </c>
      <c r="E15" s="12">
        <v>36</v>
      </c>
      <c r="F15" s="13">
        <v>12244.21</v>
      </c>
      <c r="G15" s="14">
        <v>10.984972142857144</v>
      </c>
    </row>
    <row r="16" spans="1:7" ht="15" x14ac:dyDescent="0.2">
      <c r="A16" s="9">
        <v>283083</v>
      </c>
      <c r="B16" s="10" t="s">
        <v>216</v>
      </c>
      <c r="C16" s="12" t="s">
        <v>218</v>
      </c>
      <c r="D16" s="12" t="s">
        <v>190</v>
      </c>
      <c r="E16" s="12">
        <v>229</v>
      </c>
      <c r="F16" s="13">
        <v>1496.4499999999998</v>
      </c>
      <c r="G16" s="14">
        <v>0.17734647959183675</v>
      </c>
    </row>
    <row r="17" spans="1:7" ht="15" x14ac:dyDescent="0.2">
      <c r="A17" s="19">
        <v>1793147</v>
      </c>
      <c r="B17" s="20" t="s">
        <v>216</v>
      </c>
      <c r="C17" s="21" t="s">
        <v>215</v>
      </c>
      <c r="D17" s="21" t="s">
        <v>135</v>
      </c>
      <c r="E17" s="21">
        <v>786</v>
      </c>
      <c r="F17" s="22">
        <v>8442.86</v>
      </c>
      <c r="G17" s="23">
        <v>1.6073106666666668</v>
      </c>
    </row>
  </sheetData>
  <sheetProtection sheet="1" objects="1" scenarios="1" selectLockedCells="1" sort="0" autoFilter="0"/>
  <sortState ref="A3:G17">
    <sortCondition ref="B3:B17"/>
    <sortCondition ref="G3:G17"/>
  </sortState>
  <printOptions horizontalCentered="1"/>
  <pageMargins left="0.25" right="0.25" top="0.80572916666666672" bottom="0.75" header="0.3" footer="0.3"/>
  <pageSetup scale="85" fitToHeight="0" orientation="landscape" horizontalDpi="300" verticalDpi="300" r:id="rId1"/>
  <headerFooter>
    <oddHeader>&amp;CTopical Analgesics - Highest Utilization List
DRAFT - For Discussion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Layout" zoomScaleNormal="85" workbookViewId="0"/>
  </sheetViews>
  <sheetFormatPr defaultColWidth="8.85546875" defaultRowHeight="15" x14ac:dyDescent="0.2"/>
  <cols>
    <col min="1" max="1" width="14.7109375" style="2" customWidth="1"/>
    <col min="2" max="2" width="39.42578125" style="1" customWidth="1"/>
    <col min="3" max="3" width="16.5703125" style="3" customWidth="1"/>
    <col min="4" max="4" width="19.85546875" style="3" customWidth="1"/>
    <col min="5" max="5" width="17.85546875" style="3" customWidth="1"/>
    <col min="6" max="6" width="16.85546875" style="4" customWidth="1"/>
    <col min="7" max="7" width="26.28515625" style="4" customWidth="1"/>
    <col min="8" max="16384" width="8.85546875" style="1"/>
  </cols>
  <sheetData>
    <row r="1" spans="1:7" x14ac:dyDescent="0.2">
      <c r="A1" s="26" t="s">
        <v>133</v>
      </c>
      <c r="B1" s="27" t="s">
        <v>200</v>
      </c>
      <c r="C1" s="27" t="s">
        <v>199</v>
      </c>
      <c r="D1" s="27" t="s">
        <v>189</v>
      </c>
      <c r="E1" s="27" t="s">
        <v>186</v>
      </c>
      <c r="F1" s="28" t="s">
        <v>4</v>
      </c>
      <c r="G1" s="29" t="s">
        <v>196</v>
      </c>
    </row>
    <row r="2" spans="1:7" x14ac:dyDescent="0.2">
      <c r="A2" s="30">
        <v>311498</v>
      </c>
      <c r="B2" s="31" t="s">
        <v>213</v>
      </c>
      <c r="C2" s="32" t="s">
        <v>212</v>
      </c>
      <c r="D2" s="32" t="s">
        <v>190</v>
      </c>
      <c r="E2" s="32">
        <v>1123</v>
      </c>
      <c r="F2" s="33">
        <v>5824.17</v>
      </c>
      <c r="G2" s="34">
        <f>AVERAGE('Topical Analgesics by NDC'!M46:M50)</f>
        <v>0.11971514285714284</v>
      </c>
    </row>
    <row r="3" spans="1:7" x14ac:dyDescent="0.2">
      <c r="A3" s="30">
        <v>415974</v>
      </c>
      <c r="B3" s="31" t="s">
        <v>7</v>
      </c>
      <c r="C3" s="35">
        <v>0.04</v>
      </c>
      <c r="D3" s="32" t="s">
        <v>188</v>
      </c>
      <c r="E3" s="32">
        <v>845</v>
      </c>
      <c r="F3" s="33">
        <v>9197.5499999999993</v>
      </c>
      <c r="G3" s="34">
        <f>AVERAGE('Topical Analgesics by NDC'!M13:M17)</f>
        <v>2.2179752995176782</v>
      </c>
    </row>
    <row r="4" spans="1:7" ht="30" x14ac:dyDescent="0.2">
      <c r="A4" s="30">
        <v>1793147</v>
      </c>
      <c r="B4" s="31" t="s">
        <v>216</v>
      </c>
      <c r="C4" s="32" t="s">
        <v>215</v>
      </c>
      <c r="D4" s="32" t="s">
        <v>135</v>
      </c>
      <c r="E4" s="32">
        <v>786</v>
      </c>
      <c r="F4" s="33">
        <v>8442.86</v>
      </c>
      <c r="G4" s="34">
        <f>AVERAGE('Topical Analgesics by NDC'!M69:M71)</f>
        <v>1.6073106666666668</v>
      </c>
    </row>
    <row r="5" spans="1:7" x14ac:dyDescent="0.2">
      <c r="A5" s="30">
        <v>238542</v>
      </c>
      <c r="B5" s="31" t="s">
        <v>79</v>
      </c>
      <c r="C5" s="36">
        <v>0.25</v>
      </c>
      <c r="D5" s="32" t="s">
        <v>190</v>
      </c>
      <c r="E5" s="32">
        <v>409</v>
      </c>
      <c r="F5" s="33">
        <v>134580.29</v>
      </c>
      <c r="G5" s="34">
        <f>AVERAGE('Topical Analgesics by NDC'!M41)</f>
        <v>11.361000000000001</v>
      </c>
    </row>
    <row r="6" spans="1:7" ht="30" x14ac:dyDescent="0.2">
      <c r="A6" s="30">
        <v>283083</v>
      </c>
      <c r="B6" s="31" t="s">
        <v>216</v>
      </c>
      <c r="C6" s="32" t="s">
        <v>218</v>
      </c>
      <c r="D6" s="32" t="s">
        <v>190</v>
      </c>
      <c r="E6" s="32">
        <v>229</v>
      </c>
      <c r="F6" s="33">
        <v>1496.4499999999998</v>
      </c>
      <c r="G6" s="34">
        <f>AVERAGE('Topical Analgesics by NDC'!M61:M67)</f>
        <v>0.17734647959183675</v>
      </c>
    </row>
    <row r="7" spans="1:7" x14ac:dyDescent="0.2">
      <c r="A7" s="30">
        <v>808955</v>
      </c>
      <c r="B7" s="31" t="s">
        <v>7</v>
      </c>
      <c r="C7" s="35">
        <v>3.5000000000000003E-2</v>
      </c>
      <c r="D7" s="32" t="s">
        <v>188</v>
      </c>
      <c r="E7" s="32">
        <v>214</v>
      </c>
      <c r="F7" s="33">
        <v>533.6400000000001</v>
      </c>
      <c r="G7" s="34">
        <f>AVERAGE('Topical Analgesics by NDC'!M11:M12)</f>
        <v>0.16457150000000001</v>
      </c>
    </row>
    <row r="8" spans="1:7" x14ac:dyDescent="0.2">
      <c r="A8" s="30">
        <v>420222</v>
      </c>
      <c r="B8" s="31" t="s">
        <v>7</v>
      </c>
      <c r="C8" s="35">
        <v>0.05</v>
      </c>
      <c r="D8" s="32" t="s">
        <v>135</v>
      </c>
      <c r="E8" s="32">
        <v>195</v>
      </c>
      <c r="F8" s="33">
        <v>7025.18</v>
      </c>
      <c r="G8" s="34">
        <f>AVERAGE('Topical Analgesics by NDC'!M23:M29)</f>
        <v>4.9071428571428575</v>
      </c>
    </row>
    <row r="9" spans="1:7" x14ac:dyDescent="0.2">
      <c r="A9" s="30" t="s">
        <v>198</v>
      </c>
      <c r="B9" s="31" t="s">
        <v>213</v>
      </c>
      <c r="C9" s="32" t="s">
        <v>210</v>
      </c>
      <c r="D9" s="16" t="s">
        <v>193</v>
      </c>
      <c r="E9" s="17">
        <v>178</v>
      </c>
      <c r="F9" s="18">
        <v>1012.82</v>
      </c>
      <c r="G9" s="34">
        <f>AVERAGE('Topical Analgesics by NDC'!M43)</f>
        <v>4</v>
      </c>
    </row>
    <row r="10" spans="1:7" x14ac:dyDescent="0.2">
      <c r="A10" s="30">
        <v>1148430</v>
      </c>
      <c r="B10" s="31" t="s">
        <v>7</v>
      </c>
      <c r="C10" s="35">
        <v>0.04</v>
      </c>
      <c r="D10" s="32" t="s">
        <v>190</v>
      </c>
      <c r="E10" s="32">
        <v>174</v>
      </c>
      <c r="F10" s="33">
        <v>58770.96</v>
      </c>
      <c r="G10" s="34">
        <f>AVERAGE('Topical Analgesics by NDC'!M2)</f>
        <v>11.444319999999999</v>
      </c>
    </row>
    <row r="11" spans="1:7" x14ac:dyDescent="0.2">
      <c r="A11" s="30">
        <v>853146</v>
      </c>
      <c r="B11" s="31" t="s">
        <v>213</v>
      </c>
      <c r="C11" s="32" t="s">
        <v>206</v>
      </c>
      <c r="D11" s="32" t="s">
        <v>135</v>
      </c>
      <c r="E11" s="32">
        <v>169</v>
      </c>
      <c r="F11" s="33">
        <v>8724.2800000000007</v>
      </c>
      <c r="G11" s="34">
        <f>AVERAGE('Topical Analgesics by NDC'!M57:M59)</f>
        <v>9.7083266666666663</v>
      </c>
    </row>
    <row r="12" spans="1:7" x14ac:dyDescent="0.2">
      <c r="A12" s="30">
        <v>311500</v>
      </c>
      <c r="B12" s="31" t="s">
        <v>213</v>
      </c>
      <c r="C12" s="32" t="s">
        <v>209</v>
      </c>
      <c r="D12" s="32" t="s">
        <v>190</v>
      </c>
      <c r="E12" s="32">
        <v>119</v>
      </c>
      <c r="F12" s="33">
        <v>1208.26</v>
      </c>
      <c r="G12" s="34">
        <f>AVERAGE('Topical Analgesics by NDC'!M51:M53)</f>
        <v>0.23646146031746032</v>
      </c>
    </row>
    <row r="13" spans="1:7" x14ac:dyDescent="0.2">
      <c r="A13" s="30">
        <v>282805</v>
      </c>
      <c r="B13" s="31" t="s">
        <v>7</v>
      </c>
      <c r="C13" s="35">
        <v>2.5000000000000001E-2</v>
      </c>
      <c r="D13" s="32" t="s">
        <v>188</v>
      </c>
      <c r="E13" s="32">
        <v>42</v>
      </c>
      <c r="F13" s="33">
        <v>270.41000000000003</v>
      </c>
      <c r="G13" s="34">
        <f>AVERAGE('Topical Analgesics by NDC'!M9:M10)</f>
        <v>0.25884818067226889</v>
      </c>
    </row>
    <row r="14" spans="1:7" x14ac:dyDescent="0.2">
      <c r="A14" s="30">
        <v>1486874</v>
      </c>
      <c r="B14" s="31" t="s">
        <v>213</v>
      </c>
      <c r="C14" s="32" t="s">
        <v>206</v>
      </c>
      <c r="D14" s="32" t="s">
        <v>190</v>
      </c>
      <c r="E14" s="32">
        <v>36</v>
      </c>
      <c r="F14" s="33">
        <v>12244.21</v>
      </c>
      <c r="G14" s="34">
        <f>AVERAGE('Topical Analgesics by NDC'!M42)</f>
        <v>10.984972142857144</v>
      </c>
    </row>
    <row r="15" spans="1:7" x14ac:dyDescent="0.2">
      <c r="A15" s="30">
        <v>311502</v>
      </c>
      <c r="B15" s="31" t="s">
        <v>7</v>
      </c>
      <c r="C15" s="35">
        <v>0.02</v>
      </c>
      <c r="D15" s="32" t="s">
        <v>188</v>
      </c>
      <c r="E15" s="32">
        <v>30</v>
      </c>
      <c r="F15" s="33">
        <v>161.51999999999998</v>
      </c>
      <c r="G15" s="34">
        <f>AVERAGE('Topical Analgesics by NDC'!M3:M8)</f>
        <v>9.9794931623931618E-2</v>
      </c>
    </row>
    <row r="16" spans="1:7" x14ac:dyDescent="0.2">
      <c r="A16" s="30">
        <v>311510</v>
      </c>
      <c r="B16" s="31" t="s">
        <v>213</v>
      </c>
      <c r="C16" s="32" t="s">
        <v>207</v>
      </c>
      <c r="D16" s="32" t="s">
        <v>193</v>
      </c>
      <c r="E16" s="32">
        <v>17</v>
      </c>
      <c r="F16" s="33">
        <v>113.25</v>
      </c>
      <c r="G16" s="34">
        <f>AVERAGE('Topical Analgesics by NDC'!M55:M56)</f>
        <v>0.15915400000000002</v>
      </c>
    </row>
    <row r="17" spans="1:7" x14ac:dyDescent="0.2">
      <c r="A17" s="30">
        <v>1293193</v>
      </c>
      <c r="B17" s="31" t="s">
        <v>7</v>
      </c>
      <c r="C17" s="35">
        <v>5.0000000000000001E-3</v>
      </c>
      <c r="D17" s="32" t="s">
        <v>194</v>
      </c>
      <c r="E17" s="32">
        <v>11</v>
      </c>
      <c r="F17" s="33">
        <v>94.82</v>
      </c>
      <c r="G17" s="34">
        <f>AVERAGE('Topical Analgesics by NDC'!M22)</f>
        <v>7.4520000000000003E-2</v>
      </c>
    </row>
    <row r="18" spans="1:7" ht="30" x14ac:dyDescent="0.2">
      <c r="A18" s="30">
        <v>1425325</v>
      </c>
      <c r="B18" s="31" t="s">
        <v>216</v>
      </c>
      <c r="C18" s="32" t="s">
        <v>214</v>
      </c>
      <c r="D18" s="32" t="s">
        <v>188</v>
      </c>
      <c r="E18" s="32">
        <v>10</v>
      </c>
      <c r="F18" s="33">
        <v>170.94</v>
      </c>
      <c r="G18" s="34">
        <f>AVERAGE('Topical Analgesics by NDC'!M68)</f>
        <v>0.31208210526315794</v>
      </c>
    </row>
    <row r="19" spans="1:7" x14ac:dyDescent="0.2">
      <c r="A19" s="30">
        <v>415975</v>
      </c>
      <c r="B19" s="31" t="s">
        <v>7</v>
      </c>
      <c r="C19" s="35">
        <v>0.05</v>
      </c>
      <c r="D19" s="32" t="s">
        <v>188</v>
      </c>
      <c r="E19" s="32">
        <v>8</v>
      </c>
      <c r="F19" s="33">
        <v>0</v>
      </c>
      <c r="G19" s="34">
        <v>0.2643016490486258</v>
      </c>
    </row>
    <row r="20" spans="1:7" x14ac:dyDescent="0.2">
      <c r="A20" s="30">
        <v>866084</v>
      </c>
      <c r="B20" s="31" t="s">
        <v>7</v>
      </c>
      <c r="C20" s="35">
        <v>0.16</v>
      </c>
      <c r="D20" s="32" t="s">
        <v>192</v>
      </c>
      <c r="E20" s="32">
        <v>7</v>
      </c>
      <c r="F20" s="33">
        <v>73.540000000000006</v>
      </c>
      <c r="G20" s="34">
        <f>AVERAGE('Topical Analgesics by NDC'!M21)</f>
        <v>0.27164111111111111</v>
      </c>
    </row>
    <row r="21" spans="1:7" x14ac:dyDescent="0.2">
      <c r="A21" s="30">
        <v>1430458</v>
      </c>
      <c r="B21" s="31" t="s">
        <v>7</v>
      </c>
      <c r="C21" s="35">
        <v>0.16</v>
      </c>
      <c r="D21" s="32" t="s">
        <v>191</v>
      </c>
      <c r="E21" s="32">
        <v>7</v>
      </c>
      <c r="F21" s="33">
        <v>36.6</v>
      </c>
      <c r="G21" s="34">
        <f>AVERAGE('Topical Analgesics by NDC'!M32)</f>
        <v>0.17240206896551721</v>
      </c>
    </row>
    <row r="22" spans="1:7" x14ac:dyDescent="0.2">
      <c r="A22" s="30">
        <v>1489073</v>
      </c>
      <c r="B22" s="31" t="s">
        <v>7</v>
      </c>
      <c r="C22" s="35">
        <v>0.105</v>
      </c>
      <c r="D22" s="32" t="s">
        <v>191</v>
      </c>
      <c r="E22" s="32">
        <v>5</v>
      </c>
      <c r="F22" s="33">
        <v>93.26</v>
      </c>
      <c r="G22" s="34">
        <f>AVERAGE('Topical Analgesics by NDC'!M31)</f>
        <v>0.34588636363636366</v>
      </c>
    </row>
    <row r="23" spans="1:7" x14ac:dyDescent="0.2">
      <c r="A23" s="30">
        <v>1101083</v>
      </c>
      <c r="B23" s="31" t="s">
        <v>213</v>
      </c>
      <c r="C23" s="32" t="s">
        <v>206</v>
      </c>
      <c r="D23" s="32" t="s">
        <v>191</v>
      </c>
      <c r="E23" s="32">
        <v>5</v>
      </c>
      <c r="F23" s="33">
        <v>40.270000000000003</v>
      </c>
      <c r="G23" s="34">
        <f>AVERAGE('Topical Analgesics by NDC'!M60)</f>
        <v>0.20446551724137932</v>
      </c>
    </row>
    <row r="24" spans="1:7" x14ac:dyDescent="0.2">
      <c r="A24" s="30">
        <v>200176</v>
      </c>
      <c r="B24" s="31" t="s">
        <v>205</v>
      </c>
      <c r="C24" s="32" t="s">
        <v>204</v>
      </c>
      <c r="D24" s="32" t="s">
        <v>194</v>
      </c>
      <c r="E24" s="32">
        <v>4</v>
      </c>
      <c r="F24" s="33">
        <v>46.7</v>
      </c>
      <c r="G24" s="34">
        <f>AVERAGE('Topical Analgesics by NDC'!M38:M39)</f>
        <v>0.10873963636363637</v>
      </c>
    </row>
    <row r="25" spans="1:7" x14ac:dyDescent="0.2">
      <c r="A25" s="30">
        <v>416207</v>
      </c>
      <c r="B25" s="31" t="s">
        <v>205</v>
      </c>
      <c r="C25" s="32" t="s">
        <v>203</v>
      </c>
      <c r="D25" s="32" t="s">
        <v>188</v>
      </c>
      <c r="E25" s="32">
        <v>4</v>
      </c>
      <c r="F25" s="33">
        <v>14.44</v>
      </c>
      <c r="G25" s="34">
        <f>AVERAGE('Topical Analgesics by NDC'!M36:M37)</f>
        <v>0.20891925</v>
      </c>
    </row>
    <row r="26" spans="1:7" x14ac:dyDescent="0.2">
      <c r="A26" s="30">
        <v>1373219</v>
      </c>
      <c r="B26" s="31" t="s">
        <v>205</v>
      </c>
      <c r="C26" s="36" t="s">
        <v>201</v>
      </c>
      <c r="D26" s="32" t="s">
        <v>190</v>
      </c>
      <c r="E26" s="32">
        <v>4</v>
      </c>
      <c r="F26" s="33">
        <v>52.3</v>
      </c>
      <c r="G26" s="34">
        <f>AVERAGE('Topical Analgesics by NDC'!M34:M35)</f>
        <v>0.31640000000000007</v>
      </c>
    </row>
    <row r="27" spans="1:7" x14ac:dyDescent="0.2">
      <c r="A27" s="30">
        <v>630714</v>
      </c>
      <c r="B27" s="31" t="s">
        <v>205</v>
      </c>
      <c r="C27" s="32" t="s">
        <v>202</v>
      </c>
      <c r="D27" s="32" t="s">
        <v>188</v>
      </c>
      <c r="E27" s="32">
        <v>3</v>
      </c>
      <c r="F27" s="33">
        <v>0</v>
      </c>
      <c r="G27" s="34">
        <f>AVERAGE('Topical Analgesics by NDC'!M40)</f>
        <v>0.19908400000000001</v>
      </c>
    </row>
    <row r="28" spans="1:7" x14ac:dyDescent="0.2">
      <c r="A28" s="30">
        <v>259203</v>
      </c>
      <c r="B28" s="31" t="s">
        <v>213</v>
      </c>
      <c r="C28" s="32" t="s">
        <v>211</v>
      </c>
      <c r="D28" s="32" t="s">
        <v>190</v>
      </c>
      <c r="E28" s="32">
        <v>3</v>
      </c>
      <c r="F28" s="33">
        <v>24.11</v>
      </c>
      <c r="G28" s="34">
        <f>AVERAGE('Topical Analgesics by NDC'!M44:M45)</f>
        <v>0.15933452380952379</v>
      </c>
    </row>
    <row r="29" spans="1:7" x14ac:dyDescent="0.2">
      <c r="A29" s="30">
        <v>415976</v>
      </c>
      <c r="B29" s="31" t="s">
        <v>7</v>
      </c>
      <c r="C29" s="35">
        <v>0.06</v>
      </c>
      <c r="D29" s="32" t="s">
        <v>188</v>
      </c>
      <c r="E29" s="32">
        <v>1</v>
      </c>
      <c r="F29" s="33">
        <v>13.03</v>
      </c>
      <c r="G29" s="34">
        <f>AVERAGE('Topical Analgesics by NDC'!M20)</f>
        <v>0.21604285714285715</v>
      </c>
    </row>
    <row r="30" spans="1:7" x14ac:dyDescent="0.2">
      <c r="A30" s="30">
        <v>1010823</v>
      </c>
      <c r="B30" s="31" t="s">
        <v>7</v>
      </c>
      <c r="C30" s="35">
        <v>7.4999999999999997E-2</v>
      </c>
      <c r="D30" s="32" t="s">
        <v>135</v>
      </c>
      <c r="E30" s="32">
        <v>1</v>
      </c>
      <c r="F30" s="33">
        <v>45.63</v>
      </c>
      <c r="G30" s="34">
        <f>AVERAGE('Topical Analgesics by NDC'!M30)</f>
        <v>4.8899999999999997</v>
      </c>
    </row>
    <row r="31" spans="1:7" x14ac:dyDescent="0.2">
      <c r="A31" s="30">
        <v>253056</v>
      </c>
      <c r="B31" s="31" t="s">
        <v>7</v>
      </c>
      <c r="C31" s="35">
        <v>0.16</v>
      </c>
      <c r="D31" s="32" t="s">
        <v>188</v>
      </c>
      <c r="E31" s="32">
        <v>1</v>
      </c>
      <c r="F31" s="33">
        <v>9.56</v>
      </c>
      <c r="G31" s="34">
        <f>AVERAGE('Topical Analgesics by NDC'!M33)</f>
        <v>0.34079500000000001</v>
      </c>
    </row>
    <row r="32" spans="1:7" x14ac:dyDescent="0.2">
      <c r="A32" s="37">
        <v>311499</v>
      </c>
      <c r="B32" s="38" t="s">
        <v>213</v>
      </c>
      <c r="C32" s="39" t="s">
        <v>208</v>
      </c>
      <c r="D32" s="39" t="s">
        <v>193</v>
      </c>
      <c r="E32" s="39">
        <v>1</v>
      </c>
      <c r="F32" s="40">
        <v>0</v>
      </c>
      <c r="G32" s="41">
        <f>AVERAGE('Topical Analgesics by NDC'!M54)</f>
        <v>16.275320000000001</v>
      </c>
    </row>
  </sheetData>
  <sheetProtection sheet="1" objects="1" scenarios="1" selectLockedCells="1" sort="0" autoFilter="0"/>
  <sortState ref="A2:G32">
    <sortCondition descending="1" ref="E2:E32"/>
  </sortState>
  <printOptions horizontalCentered="1"/>
  <pageMargins left="0.25" right="0.25" top="0.87" bottom="0.75" header="0.3" footer="0.3"/>
  <pageSetup scale="87" fitToHeight="0" orientation="landscape" horizontalDpi="300" verticalDpi="300" r:id="rId1"/>
  <headerFooter>
    <oddHeader>&amp;CTopicals Average by RxCUI
DRAFT - For Discussion</oddHead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Layout" zoomScale="80" zoomScaleNormal="85" zoomScalePageLayoutView="80" workbookViewId="0"/>
  </sheetViews>
  <sheetFormatPr defaultColWidth="8.85546875" defaultRowHeight="15" x14ac:dyDescent="0.2"/>
  <cols>
    <col min="1" max="1" width="12.28515625" style="44" bestFit="1" customWidth="1"/>
    <col min="2" max="2" width="34.28515625" style="44" bestFit="1" customWidth="1"/>
    <col min="3" max="3" width="33.5703125" style="44" customWidth="1"/>
    <col min="4" max="4" width="36.28515625" style="44" customWidth="1"/>
    <col min="5" max="5" width="16.42578125" style="45" bestFit="1" customWidth="1"/>
    <col min="6" max="6" width="15.140625" style="42" customWidth="1"/>
    <col min="7" max="7" width="13.28515625" style="46" customWidth="1"/>
    <col min="8" max="8" width="17.7109375" style="47" customWidth="1"/>
    <col min="9" max="9" width="15.140625" style="42" customWidth="1"/>
    <col min="10" max="10" width="17.42578125" style="42" customWidth="1"/>
    <col min="11" max="11" width="16.28515625" style="45" customWidth="1"/>
    <col min="12" max="12" width="22" style="42" customWidth="1"/>
    <col min="13" max="13" width="17.7109375" style="42" customWidth="1"/>
    <col min="14" max="14" width="15" style="48" customWidth="1"/>
    <col min="15" max="16384" width="8.85546875" style="42"/>
  </cols>
  <sheetData>
    <row r="1" spans="1:14" x14ac:dyDescent="0.2">
      <c r="A1" s="49" t="s">
        <v>0</v>
      </c>
      <c r="B1" s="50" t="s">
        <v>1</v>
      </c>
      <c r="C1" s="50" t="s">
        <v>2</v>
      </c>
      <c r="D1" s="50" t="s">
        <v>134</v>
      </c>
      <c r="E1" s="51" t="s">
        <v>189</v>
      </c>
      <c r="F1" s="51" t="s">
        <v>186</v>
      </c>
      <c r="G1" s="52" t="s">
        <v>4</v>
      </c>
      <c r="H1" s="53" t="s">
        <v>217</v>
      </c>
      <c r="I1" s="51" t="s">
        <v>3</v>
      </c>
      <c r="J1" s="51" t="s">
        <v>183</v>
      </c>
      <c r="K1" s="51" t="s">
        <v>187</v>
      </c>
      <c r="L1" s="51" t="s">
        <v>184</v>
      </c>
      <c r="M1" s="51" t="s">
        <v>185</v>
      </c>
      <c r="N1" s="54" t="s">
        <v>133</v>
      </c>
    </row>
    <row r="2" spans="1:14" x14ac:dyDescent="0.2">
      <c r="A2" s="55" t="s">
        <v>5</v>
      </c>
      <c r="B2" s="56" t="s">
        <v>6</v>
      </c>
      <c r="C2" s="56" t="s">
        <v>7</v>
      </c>
      <c r="D2" s="56" t="s">
        <v>162</v>
      </c>
      <c r="E2" s="57" t="s">
        <v>190</v>
      </c>
      <c r="F2" s="58">
        <v>174</v>
      </c>
      <c r="G2" s="59">
        <v>58770.96</v>
      </c>
      <c r="H2" s="60">
        <v>2.8610799999999998</v>
      </c>
      <c r="I2" s="61">
        <v>120</v>
      </c>
      <c r="J2" s="62">
        <f t="shared" ref="J2:J42" si="0">IF(H2="NOT APPLICABLE","NOT APPLICABLE",H2*I2)</f>
        <v>343.32959999999997</v>
      </c>
      <c r="K2" s="57">
        <v>4</v>
      </c>
      <c r="L2" s="61">
        <f t="shared" ref="L2:L27" si="1">ROUNDDOWN(I2/4,0)</f>
        <v>30</v>
      </c>
      <c r="M2" s="59">
        <f t="shared" ref="M2:M33" si="2">IF(H2="NOT APPLICABLE","NOT APPLICABLE",J2/L2)</f>
        <v>11.444319999999999</v>
      </c>
      <c r="N2" s="63" t="s">
        <v>172</v>
      </c>
    </row>
    <row r="3" spans="1:14" x14ac:dyDescent="0.2">
      <c r="A3" s="55" t="s">
        <v>8</v>
      </c>
      <c r="B3" s="56" t="s">
        <v>9</v>
      </c>
      <c r="C3" s="56" t="s">
        <v>7</v>
      </c>
      <c r="D3" s="56" t="s">
        <v>137</v>
      </c>
      <c r="E3" s="57" t="s">
        <v>188</v>
      </c>
      <c r="F3" s="58">
        <v>13</v>
      </c>
      <c r="G3" s="59">
        <v>78.88</v>
      </c>
      <c r="H3" s="60">
        <v>2.8299999999999999E-2</v>
      </c>
      <c r="I3" s="61">
        <v>226.8</v>
      </c>
      <c r="J3" s="62">
        <f t="shared" si="0"/>
        <v>6.4184400000000004</v>
      </c>
      <c r="K3" s="57">
        <v>4</v>
      </c>
      <c r="L3" s="61">
        <f t="shared" si="1"/>
        <v>56</v>
      </c>
      <c r="M3" s="59">
        <f t="shared" si="2"/>
        <v>0.11461500000000001</v>
      </c>
      <c r="N3" s="63">
        <v>311502</v>
      </c>
    </row>
    <row r="4" spans="1:14" x14ac:dyDescent="0.2">
      <c r="A4" s="55" t="s">
        <v>25</v>
      </c>
      <c r="B4" s="56" t="s">
        <v>9</v>
      </c>
      <c r="C4" s="56" t="s">
        <v>7</v>
      </c>
      <c r="D4" s="56" t="s">
        <v>137</v>
      </c>
      <c r="E4" s="57" t="s">
        <v>188</v>
      </c>
      <c r="F4" s="58">
        <v>3</v>
      </c>
      <c r="G4" s="59">
        <v>23.91</v>
      </c>
      <c r="H4" s="60">
        <v>3.7190000000000001E-2</v>
      </c>
      <c r="I4" s="61">
        <v>99.2</v>
      </c>
      <c r="J4" s="62">
        <f t="shared" si="0"/>
        <v>3.6892480000000001</v>
      </c>
      <c r="K4" s="57">
        <v>4</v>
      </c>
      <c r="L4" s="61">
        <f t="shared" si="1"/>
        <v>24</v>
      </c>
      <c r="M4" s="59">
        <f t="shared" si="2"/>
        <v>0.15371866666666667</v>
      </c>
      <c r="N4" s="63">
        <v>311502</v>
      </c>
    </row>
    <row r="5" spans="1:14" x14ac:dyDescent="0.2">
      <c r="A5" s="55" t="s">
        <v>23</v>
      </c>
      <c r="B5" s="56" t="s">
        <v>24</v>
      </c>
      <c r="C5" s="56" t="s">
        <v>7</v>
      </c>
      <c r="D5" s="56" t="s">
        <v>137</v>
      </c>
      <c r="E5" s="57" t="s">
        <v>188</v>
      </c>
      <c r="F5" s="58">
        <v>5</v>
      </c>
      <c r="G5" s="59">
        <v>16.63</v>
      </c>
      <c r="H5" s="60">
        <v>1.209E-2</v>
      </c>
      <c r="I5" s="61">
        <v>226.8</v>
      </c>
      <c r="J5" s="62">
        <f t="shared" si="0"/>
        <v>2.7420120000000003</v>
      </c>
      <c r="K5" s="57">
        <v>4</v>
      </c>
      <c r="L5" s="61">
        <f t="shared" si="1"/>
        <v>56</v>
      </c>
      <c r="M5" s="59">
        <f t="shared" si="2"/>
        <v>4.8964500000000008E-2</v>
      </c>
      <c r="N5" s="63">
        <v>311502</v>
      </c>
    </row>
    <row r="6" spans="1:14" x14ac:dyDescent="0.2">
      <c r="A6" s="55" t="s">
        <v>26</v>
      </c>
      <c r="B6" s="56" t="s">
        <v>9</v>
      </c>
      <c r="C6" s="56" t="s">
        <v>7</v>
      </c>
      <c r="D6" s="56" t="s">
        <v>137</v>
      </c>
      <c r="E6" s="57" t="s">
        <v>188</v>
      </c>
      <c r="F6" s="58">
        <v>1</v>
      </c>
      <c r="G6" s="59">
        <v>7.27</v>
      </c>
      <c r="H6" s="60">
        <v>3.1899999999999998E-2</v>
      </c>
      <c r="I6" s="61">
        <v>105</v>
      </c>
      <c r="J6" s="62">
        <f t="shared" si="0"/>
        <v>3.3494999999999999</v>
      </c>
      <c r="K6" s="57">
        <v>4</v>
      </c>
      <c r="L6" s="61">
        <f t="shared" si="1"/>
        <v>26</v>
      </c>
      <c r="M6" s="59">
        <f t="shared" si="2"/>
        <v>0.12882692307692306</v>
      </c>
      <c r="N6" s="63">
        <v>311502</v>
      </c>
    </row>
    <row r="7" spans="1:14" x14ac:dyDescent="0.2">
      <c r="A7" s="55" t="s">
        <v>27</v>
      </c>
      <c r="B7" s="56" t="s">
        <v>9</v>
      </c>
      <c r="C7" s="56" t="s">
        <v>7</v>
      </c>
      <c r="D7" s="56" t="s">
        <v>137</v>
      </c>
      <c r="E7" s="57" t="s">
        <v>188</v>
      </c>
      <c r="F7" s="58">
        <v>3</v>
      </c>
      <c r="G7" s="59">
        <v>18.54</v>
      </c>
      <c r="H7" s="60">
        <v>2.5600000000000001E-2</v>
      </c>
      <c r="I7" s="61">
        <v>226.8</v>
      </c>
      <c r="J7" s="62">
        <f t="shared" si="0"/>
        <v>5.8060800000000006</v>
      </c>
      <c r="K7" s="57">
        <v>4</v>
      </c>
      <c r="L7" s="61">
        <f t="shared" si="1"/>
        <v>56</v>
      </c>
      <c r="M7" s="59">
        <f t="shared" si="2"/>
        <v>0.10368000000000001</v>
      </c>
      <c r="N7" s="63">
        <v>311502</v>
      </c>
    </row>
    <row r="8" spans="1:14" x14ac:dyDescent="0.2">
      <c r="A8" s="55" t="s">
        <v>32</v>
      </c>
      <c r="B8" s="56" t="s">
        <v>33</v>
      </c>
      <c r="C8" s="56" t="s">
        <v>7</v>
      </c>
      <c r="D8" s="56" t="s">
        <v>137</v>
      </c>
      <c r="E8" s="57" t="s">
        <v>188</v>
      </c>
      <c r="F8" s="58">
        <v>5</v>
      </c>
      <c r="G8" s="59">
        <v>16.29</v>
      </c>
      <c r="H8" s="60">
        <v>1.209E-2</v>
      </c>
      <c r="I8" s="61">
        <v>226.8</v>
      </c>
      <c r="J8" s="62">
        <f t="shared" si="0"/>
        <v>2.7420120000000003</v>
      </c>
      <c r="K8" s="57">
        <v>4</v>
      </c>
      <c r="L8" s="61">
        <f t="shared" si="1"/>
        <v>56</v>
      </c>
      <c r="M8" s="59">
        <f t="shared" si="2"/>
        <v>4.8964500000000008E-2</v>
      </c>
      <c r="N8" s="63">
        <v>311502</v>
      </c>
    </row>
    <row r="9" spans="1:14" x14ac:dyDescent="0.2">
      <c r="A9" s="55" t="s">
        <v>10</v>
      </c>
      <c r="B9" s="56" t="s">
        <v>11</v>
      </c>
      <c r="C9" s="56" t="s">
        <v>7</v>
      </c>
      <c r="D9" s="56" t="s">
        <v>142</v>
      </c>
      <c r="E9" s="57" t="s">
        <v>188</v>
      </c>
      <c r="F9" s="58">
        <v>1</v>
      </c>
      <c r="G9" s="59">
        <v>5.81</v>
      </c>
      <c r="H9" s="60">
        <v>6.2570000000000001E-2</v>
      </c>
      <c r="I9" s="61">
        <v>70.8</v>
      </c>
      <c r="J9" s="62">
        <f t="shared" si="0"/>
        <v>4.4299559999999998</v>
      </c>
      <c r="K9" s="57">
        <v>4</v>
      </c>
      <c r="L9" s="61">
        <f t="shared" si="1"/>
        <v>17</v>
      </c>
      <c r="M9" s="59">
        <f t="shared" si="2"/>
        <v>0.26058564705882353</v>
      </c>
      <c r="N9" s="63">
        <v>282805</v>
      </c>
    </row>
    <row r="10" spans="1:14" x14ac:dyDescent="0.2">
      <c r="A10" s="55" t="s">
        <v>28</v>
      </c>
      <c r="B10" s="56" t="s">
        <v>29</v>
      </c>
      <c r="C10" s="56" t="s">
        <v>7</v>
      </c>
      <c r="D10" s="56" t="s">
        <v>142</v>
      </c>
      <c r="E10" s="57" t="s">
        <v>188</v>
      </c>
      <c r="F10" s="58">
        <v>41</v>
      </c>
      <c r="G10" s="59">
        <v>264.60000000000002</v>
      </c>
      <c r="H10" s="60">
        <v>6.3149999999999998E-2</v>
      </c>
      <c r="I10" s="61">
        <v>57</v>
      </c>
      <c r="J10" s="62">
        <f t="shared" si="0"/>
        <v>3.5995499999999998</v>
      </c>
      <c r="K10" s="57">
        <v>4</v>
      </c>
      <c r="L10" s="61">
        <f t="shared" si="1"/>
        <v>14</v>
      </c>
      <c r="M10" s="59">
        <f t="shared" si="2"/>
        <v>0.25711071428571425</v>
      </c>
      <c r="N10" s="63">
        <v>282805</v>
      </c>
    </row>
    <row r="11" spans="1:14" x14ac:dyDescent="0.2">
      <c r="A11" s="55" t="s">
        <v>68</v>
      </c>
      <c r="B11" s="56" t="s">
        <v>195</v>
      </c>
      <c r="C11" s="56" t="s">
        <v>7</v>
      </c>
      <c r="D11" s="56" t="s">
        <v>140</v>
      </c>
      <c r="E11" s="57" t="s">
        <v>188</v>
      </c>
      <c r="F11" s="58">
        <v>1</v>
      </c>
      <c r="G11" s="59">
        <v>0</v>
      </c>
      <c r="H11" s="60">
        <v>5.246E-2</v>
      </c>
      <c r="I11" s="61">
        <v>113.4</v>
      </c>
      <c r="J11" s="62">
        <f t="shared" si="0"/>
        <v>5.9489640000000001</v>
      </c>
      <c r="K11" s="57">
        <v>4</v>
      </c>
      <c r="L11" s="61">
        <f t="shared" si="1"/>
        <v>28</v>
      </c>
      <c r="M11" s="59">
        <f t="shared" si="2"/>
        <v>0.21246300000000001</v>
      </c>
      <c r="N11" s="63">
        <v>808955</v>
      </c>
    </row>
    <row r="12" spans="1:14" x14ac:dyDescent="0.2">
      <c r="A12" s="55" t="s">
        <v>34</v>
      </c>
      <c r="B12" s="56" t="s">
        <v>16</v>
      </c>
      <c r="C12" s="56" t="s">
        <v>7</v>
      </c>
      <c r="D12" s="56" t="s">
        <v>140</v>
      </c>
      <c r="E12" s="57" t="s">
        <v>188</v>
      </c>
      <c r="F12" s="58">
        <v>13</v>
      </c>
      <c r="G12" s="59">
        <v>87.71</v>
      </c>
      <c r="H12" s="60">
        <v>2.9170000000000001E-2</v>
      </c>
      <c r="I12" s="61">
        <v>120</v>
      </c>
      <c r="J12" s="62">
        <f t="shared" si="0"/>
        <v>3.5004</v>
      </c>
      <c r="K12" s="57">
        <v>4</v>
      </c>
      <c r="L12" s="61">
        <f t="shared" si="1"/>
        <v>30</v>
      </c>
      <c r="M12" s="59">
        <f t="shared" si="2"/>
        <v>0.11667999999999999</v>
      </c>
      <c r="N12" s="63" t="s">
        <v>155</v>
      </c>
    </row>
    <row r="13" spans="1:14" x14ac:dyDescent="0.2">
      <c r="A13" s="55" t="s">
        <v>56</v>
      </c>
      <c r="B13" s="56" t="s">
        <v>53</v>
      </c>
      <c r="C13" s="56" t="s">
        <v>7</v>
      </c>
      <c r="D13" s="56" t="s">
        <v>162</v>
      </c>
      <c r="E13" s="57" t="s">
        <v>188</v>
      </c>
      <c r="F13" s="58">
        <v>686</v>
      </c>
      <c r="G13" s="59">
        <v>7304.68</v>
      </c>
      <c r="H13" s="60">
        <v>0.85499999999999998</v>
      </c>
      <c r="I13" s="61">
        <v>89</v>
      </c>
      <c r="J13" s="62">
        <f t="shared" si="0"/>
        <v>76.094999999999999</v>
      </c>
      <c r="K13" s="57">
        <v>4</v>
      </c>
      <c r="L13" s="61">
        <f t="shared" si="1"/>
        <v>22</v>
      </c>
      <c r="M13" s="59">
        <f t="shared" si="2"/>
        <v>3.4588636363636365</v>
      </c>
      <c r="N13" s="63" t="s">
        <v>163</v>
      </c>
    </row>
    <row r="14" spans="1:14" x14ac:dyDescent="0.2">
      <c r="A14" s="55" t="s">
        <v>57</v>
      </c>
      <c r="B14" s="56" t="s">
        <v>53</v>
      </c>
      <c r="C14" s="56" t="s">
        <v>7</v>
      </c>
      <c r="D14" s="56" t="s">
        <v>162</v>
      </c>
      <c r="E14" s="57" t="s">
        <v>188</v>
      </c>
      <c r="F14" s="58">
        <v>35</v>
      </c>
      <c r="G14" s="59">
        <v>301.08</v>
      </c>
      <c r="H14" s="60">
        <v>0.85499999999999998</v>
      </c>
      <c r="I14" s="61">
        <v>118</v>
      </c>
      <c r="J14" s="62">
        <f t="shared" si="0"/>
        <v>100.89</v>
      </c>
      <c r="K14" s="57">
        <v>4</v>
      </c>
      <c r="L14" s="61">
        <f t="shared" si="1"/>
        <v>29</v>
      </c>
      <c r="M14" s="59">
        <f t="shared" si="2"/>
        <v>3.4789655172413791</v>
      </c>
      <c r="N14" s="63" t="s">
        <v>163</v>
      </c>
    </row>
    <row r="15" spans="1:14" x14ac:dyDescent="0.2">
      <c r="A15" s="55" t="s">
        <v>58</v>
      </c>
      <c r="B15" s="56" t="s">
        <v>53</v>
      </c>
      <c r="C15" s="56" t="s">
        <v>7</v>
      </c>
      <c r="D15" s="56" t="s">
        <v>162</v>
      </c>
      <c r="E15" s="57" t="s">
        <v>188</v>
      </c>
      <c r="F15" s="58">
        <v>36</v>
      </c>
      <c r="G15" s="59">
        <v>593.92999999999995</v>
      </c>
      <c r="H15" s="60">
        <v>6.232E-2</v>
      </c>
      <c r="I15" s="61">
        <v>237</v>
      </c>
      <c r="J15" s="62">
        <f t="shared" si="0"/>
        <v>14.76984</v>
      </c>
      <c r="K15" s="57">
        <v>4</v>
      </c>
      <c r="L15" s="61">
        <f t="shared" si="1"/>
        <v>59</v>
      </c>
      <c r="M15" s="59">
        <f t="shared" si="2"/>
        <v>0.2503362711864407</v>
      </c>
      <c r="N15" s="63" t="s">
        <v>163</v>
      </c>
    </row>
    <row r="16" spans="1:14" x14ac:dyDescent="0.2">
      <c r="A16" s="55" t="s">
        <v>52</v>
      </c>
      <c r="B16" s="56" t="s">
        <v>53</v>
      </c>
      <c r="C16" s="56" t="s">
        <v>7</v>
      </c>
      <c r="D16" s="56" t="s">
        <v>162</v>
      </c>
      <c r="E16" s="57" t="s">
        <v>188</v>
      </c>
      <c r="F16" s="58">
        <v>30</v>
      </c>
      <c r="G16" s="59">
        <v>219.81</v>
      </c>
      <c r="H16" s="60">
        <v>0.85499999999999998</v>
      </c>
      <c r="I16" s="61">
        <v>118</v>
      </c>
      <c r="J16" s="62">
        <f t="shared" si="0"/>
        <v>100.89</v>
      </c>
      <c r="K16" s="57">
        <v>4</v>
      </c>
      <c r="L16" s="61">
        <f t="shared" si="1"/>
        <v>29</v>
      </c>
      <c r="M16" s="59">
        <f t="shared" si="2"/>
        <v>3.4789655172413791</v>
      </c>
      <c r="N16" s="63" t="s">
        <v>163</v>
      </c>
    </row>
    <row r="17" spans="1:14" x14ac:dyDescent="0.2">
      <c r="A17" s="55" t="s">
        <v>42</v>
      </c>
      <c r="B17" s="56" t="s">
        <v>43</v>
      </c>
      <c r="C17" s="56" t="s">
        <v>7</v>
      </c>
      <c r="D17" s="56" t="s">
        <v>162</v>
      </c>
      <c r="E17" s="57" t="s">
        <v>188</v>
      </c>
      <c r="F17" s="58">
        <v>55</v>
      </c>
      <c r="G17" s="59">
        <v>761.07</v>
      </c>
      <c r="H17" s="60">
        <v>0.10283</v>
      </c>
      <c r="I17" s="61">
        <v>74</v>
      </c>
      <c r="J17" s="62">
        <f t="shared" si="0"/>
        <v>7.6094200000000001</v>
      </c>
      <c r="K17" s="57">
        <v>4</v>
      </c>
      <c r="L17" s="61">
        <f t="shared" si="1"/>
        <v>18</v>
      </c>
      <c r="M17" s="59">
        <f t="shared" si="2"/>
        <v>0.42274555555555554</v>
      </c>
      <c r="N17" s="63" t="s">
        <v>163</v>
      </c>
    </row>
    <row r="18" spans="1:14" x14ac:dyDescent="0.2">
      <c r="A18" s="55" t="s">
        <v>48</v>
      </c>
      <c r="B18" s="56" t="s">
        <v>49</v>
      </c>
      <c r="C18" s="56" t="s">
        <v>7</v>
      </c>
      <c r="D18" s="56" t="s">
        <v>138</v>
      </c>
      <c r="E18" s="57" t="s">
        <v>188</v>
      </c>
      <c r="F18" s="58">
        <v>3</v>
      </c>
      <c r="G18" s="59">
        <v>0</v>
      </c>
      <c r="H18" s="60">
        <v>3.4079999999999999E-2</v>
      </c>
      <c r="I18" s="61">
        <v>3785</v>
      </c>
      <c r="J18" s="62">
        <f t="shared" si="0"/>
        <v>128.99279999999999</v>
      </c>
      <c r="K18" s="57">
        <v>4</v>
      </c>
      <c r="L18" s="61">
        <f t="shared" si="1"/>
        <v>946</v>
      </c>
      <c r="M18" s="59">
        <f t="shared" si="2"/>
        <v>0.13635602536997884</v>
      </c>
      <c r="N18" s="63" t="s">
        <v>168</v>
      </c>
    </row>
    <row r="19" spans="1:14" x14ac:dyDescent="0.2">
      <c r="A19" s="55" t="s">
        <v>44</v>
      </c>
      <c r="B19" s="56" t="s">
        <v>45</v>
      </c>
      <c r="C19" s="56" t="s">
        <v>7</v>
      </c>
      <c r="D19" s="56" t="s">
        <v>138</v>
      </c>
      <c r="E19" s="57" t="s">
        <v>188</v>
      </c>
      <c r="F19" s="58">
        <v>5</v>
      </c>
      <c r="G19" s="59">
        <v>0</v>
      </c>
      <c r="H19" s="60">
        <v>9.6960000000000005E-2</v>
      </c>
      <c r="I19" s="61">
        <v>89</v>
      </c>
      <c r="J19" s="62">
        <f t="shared" si="0"/>
        <v>8.6294400000000007</v>
      </c>
      <c r="K19" s="57">
        <v>4</v>
      </c>
      <c r="L19" s="61">
        <f t="shared" si="1"/>
        <v>22</v>
      </c>
      <c r="M19" s="59">
        <f t="shared" si="2"/>
        <v>0.39224727272727278</v>
      </c>
      <c r="N19" s="63" t="s">
        <v>168</v>
      </c>
    </row>
    <row r="20" spans="1:14" x14ac:dyDescent="0.2">
      <c r="A20" s="55" t="s">
        <v>35</v>
      </c>
      <c r="B20" s="56" t="s">
        <v>36</v>
      </c>
      <c r="C20" s="56" t="s">
        <v>7</v>
      </c>
      <c r="D20" s="56" t="s">
        <v>139</v>
      </c>
      <c r="E20" s="57" t="s">
        <v>188</v>
      </c>
      <c r="F20" s="58">
        <v>1</v>
      </c>
      <c r="G20" s="59">
        <v>13.03</v>
      </c>
      <c r="H20" s="60">
        <v>5.3249999999999999E-2</v>
      </c>
      <c r="I20" s="61">
        <v>113.6</v>
      </c>
      <c r="J20" s="62">
        <f t="shared" si="0"/>
        <v>6.0491999999999999</v>
      </c>
      <c r="K20" s="57">
        <v>4</v>
      </c>
      <c r="L20" s="61">
        <f t="shared" si="1"/>
        <v>28</v>
      </c>
      <c r="M20" s="59">
        <f t="shared" si="2"/>
        <v>0.21604285714285715</v>
      </c>
      <c r="N20" s="63">
        <v>415976</v>
      </c>
    </row>
    <row r="21" spans="1:14" x14ac:dyDescent="0.2">
      <c r="A21" s="55" t="s">
        <v>40</v>
      </c>
      <c r="B21" s="56" t="s">
        <v>41</v>
      </c>
      <c r="C21" s="56" t="s">
        <v>7</v>
      </c>
      <c r="D21" s="56" t="s">
        <v>158</v>
      </c>
      <c r="E21" s="57" t="s">
        <v>192</v>
      </c>
      <c r="F21" s="58">
        <v>7</v>
      </c>
      <c r="G21" s="59">
        <v>73.540000000000006</v>
      </c>
      <c r="H21" s="60">
        <v>6.6979999999999998E-2</v>
      </c>
      <c r="I21" s="61">
        <v>73</v>
      </c>
      <c r="J21" s="62">
        <f t="shared" si="0"/>
        <v>4.8895400000000002</v>
      </c>
      <c r="K21" s="57">
        <v>6</v>
      </c>
      <c r="L21" s="61">
        <f t="shared" si="1"/>
        <v>18</v>
      </c>
      <c r="M21" s="59">
        <f t="shared" si="2"/>
        <v>0.27164111111111111</v>
      </c>
      <c r="N21" s="63" t="s">
        <v>159</v>
      </c>
    </row>
    <row r="22" spans="1:14" x14ac:dyDescent="0.2">
      <c r="A22" s="55" t="s">
        <v>14</v>
      </c>
      <c r="B22" s="56" t="s">
        <v>15</v>
      </c>
      <c r="C22" s="56" t="s">
        <v>7</v>
      </c>
      <c r="D22" s="56" t="s">
        <v>177</v>
      </c>
      <c r="E22" s="57" t="s">
        <v>194</v>
      </c>
      <c r="F22" s="58">
        <v>11</v>
      </c>
      <c r="G22" s="59">
        <v>94.82</v>
      </c>
      <c r="H22" s="60">
        <v>1.8630000000000001E-2</v>
      </c>
      <c r="I22" s="61">
        <v>396</v>
      </c>
      <c r="J22" s="62">
        <f t="shared" si="0"/>
        <v>7.3774800000000003</v>
      </c>
      <c r="K22" s="57">
        <v>6</v>
      </c>
      <c r="L22" s="61">
        <f t="shared" si="1"/>
        <v>99</v>
      </c>
      <c r="M22" s="59">
        <f t="shared" si="2"/>
        <v>7.4520000000000003E-2</v>
      </c>
      <c r="N22" s="63" t="s">
        <v>178</v>
      </c>
    </row>
    <row r="23" spans="1:14" x14ac:dyDescent="0.2">
      <c r="A23" s="55" t="s">
        <v>21</v>
      </c>
      <c r="B23" s="56" t="s">
        <v>22</v>
      </c>
      <c r="C23" s="56" t="s">
        <v>7</v>
      </c>
      <c r="D23" s="56" t="s">
        <v>138</v>
      </c>
      <c r="E23" s="57" t="s">
        <v>135</v>
      </c>
      <c r="F23" s="58">
        <v>3</v>
      </c>
      <c r="G23" s="59">
        <v>144.13999999999999</v>
      </c>
      <c r="H23" s="60">
        <v>1.1240000000000001</v>
      </c>
      <c r="I23" s="61">
        <v>5</v>
      </c>
      <c r="J23" s="62">
        <f t="shared" si="0"/>
        <v>5.620000000000001</v>
      </c>
      <c r="K23" s="57">
        <v>4</v>
      </c>
      <c r="L23" s="61">
        <f t="shared" si="1"/>
        <v>1</v>
      </c>
      <c r="M23" s="59">
        <f t="shared" si="2"/>
        <v>5.620000000000001</v>
      </c>
      <c r="N23" s="63">
        <v>420222</v>
      </c>
    </row>
    <row r="24" spans="1:14" x14ac:dyDescent="0.2">
      <c r="A24" s="55" t="s">
        <v>46</v>
      </c>
      <c r="B24" s="56" t="s">
        <v>47</v>
      </c>
      <c r="C24" s="56" t="s">
        <v>7</v>
      </c>
      <c r="D24" s="56" t="s">
        <v>138</v>
      </c>
      <c r="E24" s="57" t="s">
        <v>135</v>
      </c>
      <c r="F24" s="58">
        <v>38</v>
      </c>
      <c r="G24" s="59">
        <v>1078.21</v>
      </c>
      <c r="H24" s="60">
        <v>0.75800000000000001</v>
      </c>
      <c r="I24" s="61">
        <v>5</v>
      </c>
      <c r="J24" s="62">
        <f t="shared" si="0"/>
        <v>3.79</v>
      </c>
      <c r="K24" s="57">
        <v>4</v>
      </c>
      <c r="L24" s="61">
        <f t="shared" si="1"/>
        <v>1</v>
      </c>
      <c r="M24" s="59">
        <f t="shared" si="2"/>
        <v>3.79</v>
      </c>
      <c r="N24" s="63">
        <v>420222</v>
      </c>
    </row>
    <row r="25" spans="1:14" x14ac:dyDescent="0.2">
      <c r="A25" s="55" t="s">
        <v>38</v>
      </c>
      <c r="B25" s="56" t="s">
        <v>39</v>
      </c>
      <c r="C25" s="56" t="s">
        <v>7</v>
      </c>
      <c r="D25" s="56" t="s">
        <v>138</v>
      </c>
      <c r="E25" s="57" t="s">
        <v>135</v>
      </c>
      <c r="F25" s="58">
        <v>2</v>
      </c>
      <c r="G25" s="59">
        <v>13.64</v>
      </c>
      <c r="H25" s="60">
        <v>0.81499999999999995</v>
      </c>
      <c r="I25" s="61">
        <v>6</v>
      </c>
      <c r="J25" s="62">
        <f t="shared" si="0"/>
        <v>4.8899999999999997</v>
      </c>
      <c r="K25" s="57">
        <v>4</v>
      </c>
      <c r="L25" s="61">
        <f t="shared" si="1"/>
        <v>1</v>
      </c>
      <c r="M25" s="59">
        <f t="shared" si="2"/>
        <v>4.8899999999999997</v>
      </c>
      <c r="N25" s="63">
        <v>420222</v>
      </c>
    </row>
    <row r="26" spans="1:14" x14ac:dyDescent="0.2">
      <c r="A26" s="55" t="s">
        <v>19</v>
      </c>
      <c r="B26" s="56" t="s">
        <v>20</v>
      </c>
      <c r="C26" s="56" t="s">
        <v>7</v>
      </c>
      <c r="D26" s="56" t="s">
        <v>138</v>
      </c>
      <c r="E26" s="57" t="s">
        <v>135</v>
      </c>
      <c r="F26" s="58">
        <v>91</v>
      </c>
      <c r="G26" s="59">
        <v>3091.07</v>
      </c>
      <c r="H26" s="60">
        <v>0.88600000000000001</v>
      </c>
      <c r="I26" s="61">
        <v>5</v>
      </c>
      <c r="J26" s="62">
        <f t="shared" si="0"/>
        <v>4.43</v>
      </c>
      <c r="K26" s="57">
        <v>4</v>
      </c>
      <c r="L26" s="61">
        <f t="shared" si="1"/>
        <v>1</v>
      </c>
      <c r="M26" s="59">
        <f t="shared" si="2"/>
        <v>4.43</v>
      </c>
      <c r="N26" s="63">
        <v>420222</v>
      </c>
    </row>
    <row r="27" spans="1:14" x14ac:dyDescent="0.2">
      <c r="A27" s="55" t="s">
        <v>54</v>
      </c>
      <c r="B27" s="56" t="s">
        <v>55</v>
      </c>
      <c r="C27" s="56" t="s">
        <v>7</v>
      </c>
      <c r="D27" s="56" t="s">
        <v>138</v>
      </c>
      <c r="E27" s="57" t="s">
        <v>135</v>
      </c>
      <c r="F27" s="58">
        <v>33</v>
      </c>
      <c r="G27" s="59">
        <v>1234.6600000000001</v>
      </c>
      <c r="H27" s="60">
        <v>0.97799999999999998</v>
      </c>
      <c r="I27" s="61">
        <v>5</v>
      </c>
      <c r="J27" s="62">
        <f t="shared" si="0"/>
        <v>4.8899999999999997</v>
      </c>
      <c r="K27" s="57">
        <v>4</v>
      </c>
      <c r="L27" s="61">
        <f t="shared" si="1"/>
        <v>1</v>
      </c>
      <c r="M27" s="59">
        <f t="shared" si="2"/>
        <v>4.8899999999999997</v>
      </c>
      <c r="N27" s="63">
        <v>420222</v>
      </c>
    </row>
    <row r="28" spans="1:14" x14ac:dyDescent="0.2">
      <c r="A28" s="55" t="s">
        <v>37</v>
      </c>
      <c r="B28" s="56" t="s">
        <v>20</v>
      </c>
      <c r="C28" s="56" t="s">
        <v>7</v>
      </c>
      <c r="D28" s="56" t="s">
        <v>138</v>
      </c>
      <c r="E28" s="57" t="s">
        <v>135</v>
      </c>
      <c r="F28" s="58">
        <v>26</v>
      </c>
      <c r="G28" s="59">
        <v>1442.95</v>
      </c>
      <c r="H28" s="60">
        <v>1.63</v>
      </c>
      <c r="I28" s="61">
        <v>3</v>
      </c>
      <c r="J28" s="62">
        <f t="shared" si="0"/>
        <v>4.8899999999999997</v>
      </c>
      <c r="K28" s="57">
        <v>4</v>
      </c>
      <c r="L28" s="61">
        <f>ROUND(I28/4,0)</f>
        <v>1</v>
      </c>
      <c r="M28" s="59">
        <f t="shared" si="2"/>
        <v>4.8899999999999997</v>
      </c>
      <c r="N28" s="63">
        <v>420222</v>
      </c>
    </row>
    <row r="29" spans="1:14" x14ac:dyDescent="0.2">
      <c r="A29" s="55" t="s">
        <v>30</v>
      </c>
      <c r="B29" s="56" t="s">
        <v>31</v>
      </c>
      <c r="C29" s="56" t="s">
        <v>7</v>
      </c>
      <c r="D29" s="56" t="s">
        <v>138</v>
      </c>
      <c r="E29" s="57" t="s">
        <v>135</v>
      </c>
      <c r="F29" s="58">
        <v>1</v>
      </c>
      <c r="G29" s="59">
        <v>13.04</v>
      </c>
      <c r="H29" s="60">
        <v>1.46</v>
      </c>
      <c r="I29" s="61">
        <v>4</v>
      </c>
      <c r="J29" s="62">
        <f t="shared" si="0"/>
        <v>5.84</v>
      </c>
      <c r="K29" s="57">
        <v>4</v>
      </c>
      <c r="L29" s="61">
        <f t="shared" ref="L29:L71" si="3">ROUNDDOWN(I29/4,0)</f>
        <v>1</v>
      </c>
      <c r="M29" s="59">
        <f t="shared" si="2"/>
        <v>5.84</v>
      </c>
      <c r="N29" s="63">
        <v>420222</v>
      </c>
    </row>
    <row r="30" spans="1:14" x14ac:dyDescent="0.2">
      <c r="A30" s="55" t="s">
        <v>17</v>
      </c>
      <c r="B30" s="56" t="s">
        <v>18</v>
      </c>
      <c r="C30" s="56" t="s">
        <v>7</v>
      </c>
      <c r="D30" s="56" t="s">
        <v>160</v>
      </c>
      <c r="E30" s="57" t="s">
        <v>135</v>
      </c>
      <c r="F30" s="58">
        <v>1</v>
      </c>
      <c r="G30" s="59">
        <v>45.63</v>
      </c>
      <c r="H30" s="60">
        <v>0.97799999999999998</v>
      </c>
      <c r="I30" s="61">
        <v>5</v>
      </c>
      <c r="J30" s="62">
        <f t="shared" si="0"/>
        <v>4.8899999999999997</v>
      </c>
      <c r="K30" s="57">
        <v>4</v>
      </c>
      <c r="L30" s="61">
        <f t="shared" si="3"/>
        <v>1</v>
      </c>
      <c r="M30" s="59">
        <f t="shared" si="2"/>
        <v>4.8899999999999997</v>
      </c>
      <c r="N30" s="63" t="s">
        <v>182</v>
      </c>
    </row>
    <row r="31" spans="1:14" x14ac:dyDescent="0.2">
      <c r="A31" s="55" t="s">
        <v>50</v>
      </c>
      <c r="B31" s="56" t="s">
        <v>51</v>
      </c>
      <c r="C31" s="56" t="s">
        <v>7</v>
      </c>
      <c r="D31" s="56" t="s">
        <v>175</v>
      </c>
      <c r="E31" s="57" t="s">
        <v>191</v>
      </c>
      <c r="F31" s="58">
        <v>5</v>
      </c>
      <c r="G31" s="59">
        <v>93.26</v>
      </c>
      <c r="H31" s="60">
        <v>8.5500000000000007E-2</v>
      </c>
      <c r="I31" s="61">
        <v>89</v>
      </c>
      <c r="J31" s="62">
        <f t="shared" si="0"/>
        <v>7.6095000000000006</v>
      </c>
      <c r="K31" s="57">
        <v>6</v>
      </c>
      <c r="L31" s="61">
        <f t="shared" si="3"/>
        <v>22</v>
      </c>
      <c r="M31" s="59">
        <f t="shared" si="2"/>
        <v>0.34588636363636366</v>
      </c>
      <c r="N31" s="63" t="s">
        <v>176</v>
      </c>
    </row>
    <row r="32" spans="1:14" x14ac:dyDescent="0.2">
      <c r="A32" s="55" t="s">
        <v>12</v>
      </c>
      <c r="B32" s="56" t="s">
        <v>13</v>
      </c>
      <c r="C32" s="56" t="s">
        <v>7</v>
      </c>
      <c r="D32" s="56" t="s">
        <v>158</v>
      </c>
      <c r="E32" s="57" t="s">
        <v>191</v>
      </c>
      <c r="F32" s="58">
        <v>7</v>
      </c>
      <c r="G32" s="59">
        <v>36.6</v>
      </c>
      <c r="H32" s="60">
        <v>4.2369999999999998E-2</v>
      </c>
      <c r="I32" s="61">
        <v>118</v>
      </c>
      <c r="J32" s="62">
        <f t="shared" si="0"/>
        <v>4.9996599999999995</v>
      </c>
      <c r="K32" s="57">
        <v>6</v>
      </c>
      <c r="L32" s="61">
        <f t="shared" si="3"/>
        <v>29</v>
      </c>
      <c r="M32" s="59">
        <f t="shared" si="2"/>
        <v>0.17240206896551721</v>
      </c>
      <c r="N32" s="63" t="s">
        <v>180</v>
      </c>
    </row>
    <row r="33" spans="1:14" x14ac:dyDescent="0.2">
      <c r="A33" s="55" t="s">
        <v>59</v>
      </c>
      <c r="B33" s="56" t="s">
        <v>60</v>
      </c>
      <c r="C33" s="56" t="s">
        <v>61</v>
      </c>
      <c r="D33" s="56" t="s">
        <v>158</v>
      </c>
      <c r="E33" s="57" t="s">
        <v>188</v>
      </c>
      <c r="F33" s="58">
        <v>1</v>
      </c>
      <c r="G33" s="59">
        <v>9.56</v>
      </c>
      <c r="H33" s="60">
        <v>8.3460000000000006E-2</v>
      </c>
      <c r="I33" s="61">
        <v>49</v>
      </c>
      <c r="J33" s="62">
        <f t="shared" si="0"/>
        <v>4.0895400000000004</v>
      </c>
      <c r="K33" s="57">
        <v>4</v>
      </c>
      <c r="L33" s="61">
        <f t="shared" si="3"/>
        <v>12</v>
      </c>
      <c r="M33" s="59">
        <f t="shared" si="2"/>
        <v>0.34079500000000001</v>
      </c>
      <c r="N33" s="63" t="s">
        <v>181</v>
      </c>
    </row>
    <row r="34" spans="1:14" x14ac:dyDescent="0.2">
      <c r="A34" s="55" t="s">
        <v>63</v>
      </c>
      <c r="B34" s="56" t="s">
        <v>64</v>
      </c>
      <c r="C34" s="56" t="s">
        <v>62</v>
      </c>
      <c r="D34" s="56" t="s">
        <v>166</v>
      </c>
      <c r="E34" s="57" t="s">
        <v>190</v>
      </c>
      <c r="F34" s="58">
        <v>1</v>
      </c>
      <c r="G34" s="59">
        <v>11.26</v>
      </c>
      <c r="H34" s="60">
        <v>7.9100000000000004E-2</v>
      </c>
      <c r="I34" s="61">
        <v>56</v>
      </c>
      <c r="J34" s="62">
        <f t="shared" si="0"/>
        <v>4.4296000000000006</v>
      </c>
      <c r="K34" s="57">
        <v>4</v>
      </c>
      <c r="L34" s="61">
        <f t="shared" si="3"/>
        <v>14</v>
      </c>
      <c r="M34" s="59">
        <f t="shared" ref="M34:M65" si="4">IF(H34="NOT APPLICABLE","NOT APPLICABLE",J34/L34)</f>
        <v>0.31640000000000007</v>
      </c>
      <c r="N34" s="63" t="s">
        <v>169</v>
      </c>
    </row>
    <row r="35" spans="1:14" x14ac:dyDescent="0.2">
      <c r="A35" s="55" t="s">
        <v>65</v>
      </c>
      <c r="B35" s="56" t="s">
        <v>64</v>
      </c>
      <c r="C35" s="56" t="s">
        <v>62</v>
      </c>
      <c r="D35" s="56" t="s">
        <v>166</v>
      </c>
      <c r="E35" s="57" t="s">
        <v>190</v>
      </c>
      <c r="F35" s="58">
        <v>3</v>
      </c>
      <c r="G35" s="59">
        <v>41.04</v>
      </c>
      <c r="H35" s="60">
        <v>7.9100000000000004E-2</v>
      </c>
      <c r="I35" s="61">
        <v>56</v>
      </c>
      <c r="J35" s="62">
        <f t="shared" si="0"/>
        <v>4.4296000000000006</v>
      </c>
      <c r="K35" s="57">
        <v>4</v>
      </c>
      <c r="L35" s="61">
        <f t="shared" si="3"/>
        <v>14</v>
      </c>
      <c r="M35" s="59">
        <f t="shared" si="4"/>
        <v>0.31640000000000007</v>
      </c>
      <c r="N35" s="63" t="s">
        <v>169</v>
      </c>
    </row>
    <row r="36" spans="1:14" x14ac:dyDescent="0.2">
      <c r="A36" s="55" t="s">
        <v>69</v>
      </c>
      <c r="B36" s="56" t="s">
        <v>67</v>
      </c>
      <c r="C36" s="56" t="s">
        <v>62</v>
      </c>
      <c r="D36" s="56" t="s">
        <v>141</v>
      </c>
      <c r="E36" s="57" t="s">
        <v>188</v>
      </c>
      <c r="F36" s="58">
        <v>1</v>
      </c>
      <c r="G36" s="59">
        <v>14.44</v>
      </c>
      <c r="H36" s="60">
        <v>5.2909999999999999E-2</v>
      </c>
      <c r="I36" s="61">
        <v>113.4</v>
      </c>
      <c r="J36" s="62">
        <f t="shared" si="0"/>
        <v>5.999994</v>
      </c>
      <c r="K36" s="57">
        <v>4</v>
      </c>
      <c r="L36" s="61">
        <f t="shared" si="3"/>
        <v>28</v>
      </c>
      <c r="M36" s="59">
        <f t="shared" si="4"/>
        <v>0.21428549999999999</v>
      </c>
      <c r="N36" s="63">
        <v>416207</v>
      </c>
    </row>
    <row r="37" spans="1:14" x14ac:dyDescent="0.2">
      <c r="A37" s="55" t="s">
        <v>66</v>
      </c>
      <c r="B37" s="56" t="s">
        <v>67</v>
      </c>
      <c r="C37" s="56" t="s">
        <v>62</v>
      </c>
      <c r="D37" s="56" t="s">
        <v>141</v>
      </c>
      <c r="E37" s="57" t="s">
        <v>188</v>
      </c>
      <c r="F37" s="58">
        <v>2</v>
      </c>
      <c r="G37" s="59">
        <v>0</v>
      </c>
      <c r="H37" s="60">
        <v>5.0259999999999999E-2</v>
      </c>
      <c r="I37" s="61">
        <v>113.4</v>
      </c>
      <c r="J37" s="62">
        <f t="shared" si="0"/>
        <v>5.699484</v>
      </c>
      <c r="K37" s="57">
        <v>4</v>
      </c>
      <c r="L37" s="61">
        <f t="shared" si="3"/>
        <v>28</v>
      </c>
      <c r="M37" s="59">
        <f t="shared" si="4"/>
        <v>0.20355300000000001</v>
      </c>
      <c r="N37" s="63">
        <v>416207</v>
      </c>
    </row>
    <row r="38" spans="1:14" x14ac:dyDescent="0.2">
      <c r="A38" s="55" t="s">
        <v>72</v>
      </c>
      <c r="B38" s="56" t="s">
        <v>73</v>
      </c>
      <c r="C38" s="56" t="s">
        <v>62</v>
      </c>
      <c r="D38" s="56" t="s">
        <v>136</v>
      </c>
      <c r="E38" s="57" t="s">
        <v>194</v>
      </c>
      <c r="F38" s="58">
        <v>3</v>
      </c>
      <c r="G38" s="59">
        <v>35.840000000000003</v>
      </c>
      <c r="H38" s="60">
        <v>3.4630000000000001E-2</v>
      </c>
      <c r="I38" s="61">
        <v>222</v>
      </c>
      <c r="J38" s="62">
        <f t="shared" si="0"/>
        <v>7.6878600000000006</v>
      </c>
      <c r="K38" s="57">
        <v>6</v>
      </c>
      <c r="L38" s="61">
        <f t="shared" si="3"/>
        <v>55</v>
      </c>
      <c r="M38" s="59">
        <f t="shared" si="4"/>
        <v>0.13977927272727272</v>
      </c>
      <c r="N38" s="63">
        <v>200176</v>
      </c>
    </row>
    <row r="39" spans="1:14" x14ac:dyDescent="0.2">
      <c r="A39" s="55" t="s">
        <v>70</v>
      </c>
      <c r="B39" s="56" t="s">
        <v>71</v>
      </c>
      <c r="C39" s="56" t="s">
        <v>62</v>
      </c>
      <c r="D39" s="56" t="s">
        <v>136</v>
      </c>
      <c r="E39" s="57" t="s">
        <v>194</v>
      </c>
      <c r="F39" s="58">
        <v>1</v>
      </c>
      <c r="G39" s="59">
        <v>10.86</v>
      </c>
      <c r="H39" s="60">
        <v>1.925E-2</v>
      </c>
      <c r="I39" s="61">
        <v>222</v>
      </c>
      <c r="J39" s="62">
        <f t="shared" si="0"/>
        <v>4.2735000000000003</v>
      </c>
      <c r="K39" s="57">
        <v>6</v>
      </c>
      <c r="L39" s="61">
        <f t="shared" si="3"/>
        <v>55</v>
      </c>
      <c r="M39" s="59">
        <f t="shared" si="4"/>
        <v>7.7700000000000005E-2</v>
      </c>
      <c r="N39" s="63">
        <v>200176</v>
      </c>
    </row>
    <row r="40" spans="1:14" ht="30" x14ac:dyDescent="0.2">
      <c r="A40" s="55" t="s">
        <v>74</v>
      </c>
      <c r="B40" s="56" t="s">
        <v>75</v>
      </c>
      <c r="C40" s="56" t="s">
        <v>76</v>
      </c>
      <c r="D40" s="56" t="s">
        <v>147</v>
      </c>
      <c r="E40" s="57" t="s">
        <v>188</v>
      </c>
      <c r="F40" s="58">
        <v>3</v>
      </c>
      <c r="G40" s="59">
        <v>0</v>
      </c>
      <c r="H40" s="60">
        <v>4.9070000000000003E-2</v>
      </c>
      <c r="I40" s="61">
        <v>227.2</v>
      </c>
      <c r="J40" s="62">
        <f t="shared" si="0"/>
        <v>11.148704</v>
      </c>
      <c r="K40" s="57">
        <v>4</v>
      </c>
      <c r="L40" s="61">
        <f t="shared" si="3"/>
        <v>56</v>
      </c>
      <c r="M40" s="59">
        <f t="shared" si="4"/>
        <v>0.19908400000000001</v>
      </c>
      <c r="N40" s="63" t="s">
        <v>148</v>
      </c>
    </row>
    <row r="41" spans="1:14" x14ac:dyDescent="0.2">
      <c r="A41" s="55" t="s">
        <v>77</v>
      </c>
      <c r="B41" s="56" t="s">
        <v>78</v>
      </c>
      <c r="C41" s="56" t="s">
        <v>79</v>
      </c>
      <c r="D41" s="56" t="s">
        <v>146</v>
      </c>
      <c r="E41" s="57" t="s">
        <v>190</v>
      </c>
      <c r="F41" s="58">
        <v>409</v>
      </c>
      <c r="G41" s="59">
        <v>134580.29</v>
      </c>
      <c r="H41" s="60">
        <v>2.8402500000000002</v>
      </c>
      <c r="I41" s="61">
        <v>120</v>
      </c>
      <c r="J41" s="62">
        <f t="shared" si="0"/>
        <v>340.83000000000004</v>
      </c>
      <c r="K41" s="57">
        <v>4</v>
      </c>
      <c r="L41" s="61">
        <f t="shared" si="3"/>
        <v>30</v>
      </c>
      <c r="M41" s="59">
        <f t="shared" si="4"/>
        <v>11.361000000000001</v>
      </c>
      <c r="N41" s="63" t="s">
        <v>145</v>
      </c>
    </row>
    <row r="42" spans="1:14" x14ac:dyDescent="0.2">
      <c r="A42" s="55" t="s">
        <v>117</v>
      </c>
      <c r="B42" s="56" t="s">
        <v>118</v>
      </c>
      <c r="C42" s="56" t="s">
        <v>99</v>
      </c>
      <c r="D42" s="56" t="s">
        <v>161</v>
      </c>
      <c r="E42" s="57" t="s">
        <v>190</v>
      </c>
      <c r="F42" s="58">
        <v>36</v>
      </c>
      <c r="G42" s="59">
        <v>12244.21</v>
      </c>
      <c r="H42" s="60">
        <v>2.72194</v>
      </c>
      <c r="I42" s="61">
        <v>113</v>
      </c>
      <c r="J42" s="62">
        <f t="shared" si="0"/>
        <v>307.57922000000002</v>
      </c>
      <c r="K42" s="57">
        <v>4</v>
      </c>
      <c r="L42" s="61">
        <f t="shared" si="3"/>
        <v>28</v>
      </c>
      <c r="M42" s="59">
        <f t="shared" si="4"/>
        <v>10.984972142857144</v>
      </c>
      <c r="N42" s="63" t="s">
        <v>167</v>
      </c>
    </row>
    <row r="43" spans="1:14" s="43" customFormat="1" x14ac:dyDescent="0.2">
      <c r="A43" s="64" t="s">
        <v>114</v>
      </c>
      <c r="B43" s="65" t="s">
        <v>104</v>
      </c>
      <c r="C43" s="65" t="s">
        <v>99</v>
      </c>
      <c r="D43" s="65" t="s">
        <v>197</v>
      </c>
      <c r="E43" s="16" t="s">
        <v>193</v>
      </c>
      <c r="F43" s="66">
        <v>178</v>
      </c>
      <c r="G43" s="67">
        <v>1012.82</v>
      </c>
      <c r="H43" s="68">
        <v>4.9279999999999997E-2</v>
      </c>
      <c r="I43" s="69">
        <v>28</v>
      </c>
      <c r="J43" s="69">
        <v>28</v>
      </c>
      <c r="K43" s="70">
        <v>4</v>
      </c>
      <c r="L43" s="61">
        <f t="shared" si="3"/>
        <v>7</v>
      </c>
      <c r="M43" s="59">
        <f t="shared" si="4"/>
        <v>4</v>
      </c>
      <c r="N43" s="71" t="s">
        <v>198</v>
      </c>
    </row>
    <row r="44" spans="1:14" x14ac:dyDescent="0.2">
      <c r="A44" s="55" t="s">
        <v>100</v>
      </c>
      <c r="B44" s="56" t="s">
        <v>101</v>
      </c>
      <c r="C44" s="56" t="s">
        <v>99</v>
      </c>
      <c r="D44" s="56" t="s">
        <v>165</v>
      </c>
      <c r="E44" s="57" t="s">
        <v>190</v>
      </c>
      <c r="F44" s="58">
        <v>2</v>
      </c>
      <c r="G44" s="59">
        <v>9.1199999999999992</v>
      </c>
      <c r="H44" s="60">
        <v>4.4729999999999999E-2</v>
      </c>
      <c r="I44" s="61">
        <v>85</v>
      </c>
      <c r="J44" s="62">
        <f t="shared" ref="J44:J71" si="5">IF(H44="NOT APPLICABLE","NOT APPLICABLE",H44*I44)</f>
        <v>3.8020499999999999</v>
      </c>
      <c r="K44" s="57">
        <v>4</v>
      </c>
      <c r="L44" s="61">
        <f t="shared" si="3"/>
        <v>21</v>
      </c>
      <c r="M44" s="59">
        <f t="shared" si="4"/>
        <v>0.18104999999999999</v>
      </c>
      <c r="N44" s="63" t="s">
        <v>164</v>
      </c>
    </row>
    <row r="45" spans="1:14" x14ac:dyDescent="0.2">
      <c r="A45" s="55" t="s">
        <v>115</v>
      </c>
      <c r="B45" s="56" t="s">
        <v>116</v>
      </c>
      <c r="C45" s="56" t="s">
        <v>99</v>
      </c>
      <c r="D45" s="56" t="s">
        <v>165</v>
      </c>
      <c r="E45" s="57" t="s">
        <v>190</v>
      </c>
      <c r="F45" s="58">
        <v>1</v>
      </c>
      <c r="G45" s="59">
        <v>14.99</v>
      </c>
      <c r="H45" s="60">
        <v>3.4000000000000002E-2</v>
      </c>
      <c r="I45" s="61">
        <v>85</v>
      </c>
      <c r="J45" s="62">
        <f t="shared" si="5"/>
        <v>2.89</v>
      </c>
      <c r="K45" s="57">
        <v>4</v>
      </c>
      <c r="L45" s="61">
        <f t="shared" si="3"/>
        <v>21</v>
      </c>
      <c r="M45" s="59">
        <f t="shared" si="4"/>
        <v>0.13761904761904761</v>
      </c>
      <c r="N45" s="63" t="s">
        <v>164</v>
      </c>
    </row>
    <row r="46" spans="1:14" ht="30" x14ac:dyDescent="0.2">
      <c r="A46" s="55" t="s">
        <v>102</v>
      </c>
      <c r="B46" s="56" t="s">
        <v>103</v>
      </c>
      <c r="C46" s="56" t="s">
        <v>99</v>
      </c>
      <c r="D46" s="56" t="s">
        <v>143</v>
      </c>
      <c r="E46" s="57" t="s">
        <v>190</v>
      </c>
      <c r="F46" s="58">
        <v>5</v>
      </c>
      <c r="G46" s="59">
        <v>23.88</v>
      </c>
      <c r="H46" s="60">
        <v>2.4379999999999999E-2</v>
      </c>
      <c r="I46" s="61">
        <v>114</v>
      </c>
      <c r="J46" s="62">
        <f t="shared" si="5"/>
        <v>2.7793199999999998</v>
      </c>
      <c r="K46" s="57">
        <v>4</v>
      </c>
      <c r="L46" s="61">
        <f t="shared" si="3"/>
        <v>28</v>
      </c>
      <c r="M46" s="59">
        <f t="shared" si="4"/>
        <v>9.926142857142857E-2</v>
      </c>
      <c r="N46" s="63" t="s">
        <v>151</v>
      </c>
    </row>
    <row r="47" spans="1:14" x14ac:dyDescent="0.2">
      <c r="A47" s="55" t="s">
        <v>123</v>
      </c>
      <c r="B47" s="56" t="s">
        <v>124</v>
      </c>
      <c r="C47" s="56" t="s">
        <v>99</v>
      </c>
      <c r="D47" s="56" t="s">
        <v>143</v>
      </c>
      <c r="E47" s="57" t="s">
        <v>190</v>
      </c>
      <c r="F47" s="58">
        <v>119</v>
      </c>
      <c r="G47" s="59">
        <v>578.83000000000004</v>
      </c>
      <c r="H47" s="60">
        <v>2.5409999999999999E-2</v>
      </c>
      <c r="I47" s="61">
        <v>85</v>
      </c>
      <c r="J47" s="62">
        <f t="shared" si="5"/>
        <v>2.15985</v>
      </c>
      <c r="K47" s="57">
        <v>4</v>
      </c>
      <c r="L47" s="61">
        <f t="shared" si="3"/>
        <v>21</v>
      </c>
      <c r="M47" s="59">
        <f t="shared" si="4"/>
        <v>0.10285</v>
      </c>
      <c r="N47" s="63" t="s">
        <v>151</v>
      </c>
    </row>
    <row r="48" spans="1:14" x14ac:dyDescent="0.2">
      <c r="A48" s="55" t="s">
        <v>113</v>
      </c>
      <c r="B48" s="56" t="s">
        <v>90</v>
      </c>
      <c r="C48" s="56" t="s">
        <v>99</v>
      </c>
      <c r="D48" s="56" t="s">
        <v>143</v>
      </c>
      <c r="E48" s="57" t="s">
        <v>190</v>
      </c>
      <c r="F48" s="58">
        <v>942</v>
      </c>
      <c r="G48" s="59">
        <v>4956.2</v>
      </c>
      <c r="H48" s="60">
        <v>3.1390000000000001E-2</v>
      </c>
      <c r="I48" s="61">
        <v>85</v>
      </c>
      <c r="J48" s="62">
        <f t="shared" si="5"/>
        <v>2.6681500000000002</v>
      </c>
      <c r="K48" s="57">
        <v>4</v>
      </c>
      <c r="L48" s="61">
        <f t="shared" si="3"/>
        <v>21</v>
      </c>
      <c r="M48" s="59">
        <f t="shared" si="4"/>
        <v>0.12705476190476192</v>
      </c>
      <c r="N48" s="63" t="s">
        <v>151</v>
      </c>
    </row>
    <row r="49" spans="1:14" x14ac:dyDescent="0.2">
      <c r="A49" s="55" t="s">
        <v>121</v>
      </c>
      <c r="B49" s="56" t="s">
        <v>122</v>
      </c>
      <c r="C49" s="56" t="s">
        <v>99</v>
      </c>
      <c r="D49" s="56" t="s">
        <v>143</v>
      </c>
      <c r="E49" s="57" t="s">
        <v>190</v>
      </c>
      <c r="F49" s="58">
        <v>1</v>
      </c>
      <c r="G49" s="59">
        <v>4.75</v>
      </c>
      <c r="H49" s="60">
        <v>3.1859999999999999E-2</v>
      </c>
      <c r="I49" s="61">
        <v>85</v>
      </c>
      <c r="J49" s="62">
        <f t="shared" si="5"/>
        <v>2.7081</v>
      </c>
      <c r="K49" s="57">
        <v>4</v>
      </c>
      <c r="L49" s="61">
        <f t="shared" si="3"/>
        <v>21</v>
      </c>
      <c r="M49" s="59">
        <f t="shared" si="4"/>
        <v>0.12895714285714285</v>
      </c>
      <c r="N49" s="63" t="s">
        <v>151</v>
      </c>
    </row>
    <row r="50" spans="1:14" x14ac:dyDescent="0.2">
      <c r="A50" s="55" t="s">
        <v>119</v>
      </c>
      <c r="B50" s="56" t="s">
        <v>120</v>
      </c>
      <c r="C50" s="56" t="s">
        <v>99</v>
      </c>
      <c r="D50" s="56" t="s">
        <v>143</v>
      </c>
      <c r="E50" s="57" t="s">
        <v>190</v>
      </c>
      <c r="F50" s="58">
        <v>1</v>
      </c>
      <c r="G50" s="59">
        <v>7.28</v>
      </c>
      <c r="H50" s="60">
        <v>3.4700000000000002E-2</v>
      </c>
      <c r="I50" s="61">
        <v>85</v>
      </c>
      <c r="J50" s="62">
        <f t="shared" si="5"/>
        <v>2.9495</v>
      </c>
      <c r="K50" s="57">
        <v>4</v>
      </c>
      <c r="L50" s="61">
        <f t="shared" si="3"/>
        <v>21</v>
      </c>
      <c r="M50" s="59">
        <f t="shared" si="4"/>
        <v>0.14045238095238094</v>
      </c>
      <c r="N50" s="63" t="s">
        <v>151</v>
      </c>
    </row>
    <row r="51" spans="1:14" x14ac:dyDescent="0.2">
      <c r="A51" s="55" t="s">
        <v>131</v>
      </c>
      <c r="B51" s="56" t="s">
        <v>128</v>
      </c>
      <c r="C51" s="56" t="s">
        <v>99</v>
      </c>
      <c r="D51" s="56" t="s">
        <v>150</v>
      </c>
      <c r="E51" s="57" t="s">
        <v>190</v>
      </c>
      <c r="F51" s="58">
        <v>78</v>
      </c>
      <c r="G51" s="59">
        <v>820.05</v>
      </c>
      <c r="H51" s="60">
        <v>5.2109999999999997E-2</v>
      </c>
      <c r="I51" s="61">
        <v>85</v>
      </c>
      <c r="J51" s="62">
        <f t="shared" si="5"/>
        <v>4.4293499999999995</v>
      </c>
      <c r="K51" s="57">
        <v>4</v>
      </c>
      <c r="L51" s="61">
        <f t="shared" si="3"/>
        <v>21</v>
      </c>
      <c r="M51" s="59">
        <f t="shared" si="4"/>
        <v>0.21092142857142854</v>
      </c>
      <c r="N51" s="63" t="s">
        <v>149</v>
      </c>
    </row>
    <row r="52" spans="1:14" x14ac:dyDescent="0.2">
      <c r="A52" s="55" t="s">
        <v>132</v>
      </c>
      <c r="B52" s="56" t="s">
        <v>128</v>
      </c>
      <c r="C52" s="56" t="s">
        <v>99</v>
      </c>
      <c r="D52" s="56" t="s">
        <v>150</v>
      </c>
      <c r="E52" s="57" t="s">
        <v>190</v>
      </c>
      <c r="F52" s="58">
        <v>3</v>
      </c>
      <c r="G52" s="59">
        <v>6.3</v>
      </c>
      <c r="H52" s="60">
        <v>6.8640000000000007E-2</v>
      </c>
      <c r="I52" s="61">
        <v>35.4</v>
      </c>
      <c r="J52" s="62">
        <f t="shared" si="5"/>
        <v>2.429856</v>
      </c>
      <c r="K52" s="57">
        <v>4</v>
      </c>
      <c r="L52" s="61">
        <f t="shared" si="3"/>
        <v>8</v>
      </c>
      <c r="M52" s="59">
        <f t="shared" si="4"/>
        <v>0.303732</v>
      </c>
      <c r="N52" s="63" t="s">
        <v>149</v>
      </c>
    </row>
    <row r="53" spans="1:14" x14ac:dyDescent="0.2">
      <c r="A53" s="55" t="s">
        <v>127</v>
      </c>
      <c r="B53" s="56" t="s">
        <v>128</v>
      </c>
      <c r="C53" s="56" t="s">
        <v>99</v>
      </c>
      <c r="D53" s="56" t="s">
        <v>150</v>
      </c>
      <c r="E53" s="57" t="s">
        <v>190</v>
      </c>
      <c r="F53" s="58">
        <v>20</v>
      </c>
      <c r="G53" s="59">
        <v>226.96</v>
      </c>
      <c r="H53" s="60">
        <v>4.811E-2</v>
      </c>
      <c r="I53" s="61">
        <v>85</v>
      </c>
      <c r="J53" s="62">
        <f t="shared" si="5"/>
        <v>4.0893499999999996</v>
      </c>
      <c r="K53" s="57">
        <v>4</v>
      </c>
      <c r="L53" s="61">
        <f t="shared" si="3"/>
        <v>21</v>
      </c>
      <c r="M53" s="59">
        <f t="shared" si="4"/>
        <v>0.19473095238095237</v>
      </c>
      <c r="N53" s="63" t="s">
        <v>149</v>
      </c>
    </row>
    <row r="54" spans="1:14" x14ac:dyDescent="0.2">
      <c r="A54" s="55" t="s">
        <v>105</v>
      </c>
      <c r="B54" s="56" t="s">
        <v>106</v>
      </c>
      <c r="C54" s="56" t="s">
        <v>99</v>
      </c>
      <c r="D54" s="56" t="s">
        <v>143</v>
      </c>
      <c r="E54" s="57" t="s">
        <v>193</v>
      </c>
      <c r="F54" s="58">
        <v>1</v>
      </c>
      <c r="G54" s="59">
        <v>0</v>
      </c>
      <c r="H54" s="60">
        <v>4.0688300000000002</v>
      </c>
      <c r="I54" s="61">
        <v>120</v>
      </c>
      <c r="J54" s="62">
        <f t="shared" si="5"/>
        <v>488.25960000000003</v>
      </c>
      <c r="K54" s="57">
        <v>4</v>
      </c>
      <c r="L54" s="61">
        <f t="shared" si="3"/>
        <v>30</v>
      </c>
      <c r="M54" s="59">
        <f t="shared" si="4"/>
        <v>16.275320000000001</v>
      </c>
      <c r="N54" s="63">
        <v>311499</v>
      </c>
    </row>
    <row r="55" spans="1:14" ht="30" x14ac:dyDescent="0.2">
      <c r="A55" s="55" t="s">
        <v>125</v>
      </c>
      <c r="B55" s="56" t="s">
        <v>126</v>
      </c>
      <c r="C55" s="56" t="s">
        <v>99</v>
      </c>
      <c r="D55" s="56" t="s">
        <v>154</v>
      </c>
      <c r="E55" s="57" t="s">
        <v>193</v>
      </c>
      <c r="F55" s="58">
        <v>1</v>
      </c>
      <c r="G55" s="59">
        <v>6.7</v>
      </c>
      <c r="H55" s="60">
        <v>2.7720000000000002E-2</v>
      </c>
      <c r="I55" s="61">
        <v>99.2</v>
      </c>
      <c r="J55" s="62">
        <f t="shared" si="5"/>
        <v>2.7498240000000003</v>
      </c>
      <c r="K55" s="57">
        <v>4</v>
      </c>
      <c r="L55" s="61">
        <f t="shared" si="3"/>
        <v>24</v>
      </c>
      <c r="M55" s="59">
        <f t="shared" si="4"/>
        <v>0.11457600000000001</v>
      </c>
      <c r="N55" s="63" t="s">
        <v>153</v>
      </c>
    </row>
    <row r="56" spans="1:14" ht="30" x14ac:dyDescent="0.2">
      <c r="A56" s="55" t="s">
        <v>129</v>
      </c>
      <c r="B56" s="56" t="s">
        <v>130</v>
      </c>
      <c r="C56" s="56" t="s">
        <v>99</v>
      </c>
      <c r="D56" s="56" t="s">
        <v>154</v>
      </c>
      <c r="E56" s="57" t="s">
        <v>193</v>
      </c>
      <c r="F56" s="58">
        <v>16</v>
      </c>
      <c r="G56" s="59">
        <v>106.55</v>
      </c>
      <c r="H56" s="60">
        <v>4.929E-2</v>
      </c>
      <c r="I56" s="61">
        <v>99.2</v>
      </c>
      <c r="J56" s="62">
        <f t="shared" si="5"/>
        <v>4.8895680000000006</v>
      </c>
      <c r="K56" s="57">
        <v>4</v>
      </c>
      <c r="L56" s="61">
        <f t="shared" si="3"/>
        <v>24</v>
      </c>
      <c r="M56" s="59">
        <f t="shared" si="4"/>
        <v>0.20373200000000002</v>
      </c>
      <c r="N56" s="63" t="s">
        <v>153</v>
      </c>
    </row>
    <row r="57" spans="1:14" x14ac:dyDescent="0.2">
      <c r="A57" s="55" t="s">
        <v>109</v>
      </c>
      <c r="B57" s="56" t="s">
        <v>110</v>
      </c>
      <c r="C57" s="56" t="s">
        <v>99</v>
      </c>
      <c r="D57" s="56" t="s">
        <v>157</v>
      </c>
      <c r="E57" s="57" t="s">
        <v>135</v>
      </c>
      <c r="F57" s="58">
        <v>1</v>
      </c>
      <c r="G57" s="59">
        <v>230.09</v>
      </c>
      <c r="H57" s="60">
        <v>3.8</v>
      </c>
      <c r="I57" s="61">
        <v>15</v>
      </c>
      <c r="J57" s="62">
        <f t="shared" si="5"/>
        <v>57</v>
      </c>
      <c r="K57" s="57">
        <v>4</v>
      </c>
      <c r="L57" s="61">
        <f t="shared" si="3"/>
        <v>3</v>
      </c>
      <c r="M57" s="59">
        <f t="shared" si="4"/>
        <v>19</v>
      </c>
      <c r="N57" s="63" t="s">
        <v>156</v>
      </c>
    </row>
    <row r="58" spans="1:14" x14ac:dyDescent="0.2">
      <c r="A58" s="55" t="s">
        <v>111</v>
      </c>
      <c r="B58" s="56" t="s">
        <v>110</v>
      </c>
      <c r="C58" s="56" t="s">
        <v>99</v>
      </c>
      <c r="D58" s="56" t="s">
        <v>157</v>
      </c>
      <c r="E58" s="57" t="s">
        <v>135</v>
      </c>
      <c r="F58" s="58">
        <v>151</v>
      </c>
      <c r="G58" s="59">
        <v>7426.27</v>
      </c>
      <c r="H58" s="60">
        <v>1.29444</v>
      </c>
      <c r="I58" s="61">
        <v>9</v>
      </c>
      <c r="J58" s="62">
        <f t="shared" si="5"/>
        <v>11.64996</v>
      </c>
      <c r="K58" s="57">
        <v>4</v>
      </c>
      <c r="L58" s="61">
        <f t="shared" si="3"/>
        <v>2</v>
      </c>
      <c r="M58" s="59">
        <f t="shared" si="4"/>
        <v>5.82498</v>
      </c>
      <c r="N58" s="63" t="s">
        <v>156</v>
      </c>
    </row>
    <row r="59" spans="1:14" x14ac:dyDescent="0.2">
      <c r="A59" s="55" t="s">
        <v>112</v>
      </c>
      <c r="B59" s="56" t="s">
        <v>84</v>
      </c>
      <c r="C59" s="56" t="s">
        <v>99</v>
      </c>
      <c r="D59" s="56" t="s">
        <v>157</v>
      </c>
      <c r="E59" s="57" t="s">
        <v>135</v>
      </c>
      <c r="F59" s="58">
        <v>3</v>
      </c>
      <c r="G59" s="59">
        <v>26.66</v>
      </c>
      <c r="H59" s="60">
        <v>0.86</v>
      </c>
      <c r="I59" s="61">
        <v>5</v>
      </c>
      <c r="J59" s="62">
        <f t="shared" si="5"/>
        <v>4.3</v>
      </c>
      <c r="K59" s="57">
        <v>4</v>
      </c>
      <c r="L59" s="61">
        <f t="shared" si="3"/>
        <v>1</v>
      </c>
      <c r="M59" s="59">
        <f t="shared" si="4"/>
        <v>4.3</v>
      </c>
      <c r="N59" s="63" t="s">
        <v>156</v>
      </c>
    </row>
    <row r="60" spans="1:14" x14ac:dyDescent="0.2">
      <c r="A60" s="55" t="s">
        <v>107</v>
      </c>
      <c r="B60" s="56" t="s">
        <v>108</v>
      </c>
      <c r="C60" s="56" t="s">
        <v>99</v>
      </c>
      <c r="D60" s="56" t="s">
        <v>161</v>
      </c>
      <c r="E60" s="57" t="s">
        <v>191</v>
      </c>
      <c r="F60" s="58">
        <v>5</v>
      </c>
      <c r="G60" s="59">
        <v>40.270000000000003</v>
      </c>
      <c r="H60" s="60">
        <v>5.0250000000000003E-2</v>
      </c>
      <c r="I60" s="61">
        <v>118</v>
      </c>
      <c r="J60" s="62">
        <f t="shared" si="5"/>
        <v>5.9295</v>
      </c>
      <c r="K60" s="57">
        <v>6</v>
      </c>
      <c r="L60" s="61">
        <f t="shared" si="3"/>
        <v>29</v>
      </c>
      <c r="M60" s="59">
        <f t="shared" si="4"/>
        <v>0.20446551724137932</v>
      </c>
      <c r="N60" s="63" t="s">
        <v>179</v>
      </c>
    </row>
    <row r="61" spans="1:14" ht="30" x14ac:dyDescent="0.2">
      <c r="A61" s="55" t="s">
        <v>98</v>
      </c>
      <c r="B61" s="56" t="s">
        <v>82</v>
      </c>
      <c r="C61" s="56" t="s">
        <v>152</v>
      </c>
      <c r="D61" s="56" t="s">
        <v>144</v>
      </c>
      <c r="E61" s="57" t="s">
        <v>190</v>
      </c>
      <c r="F61" s="58">
        <v>118</v>
      </c>
      <c r="G61" s="59">
        <v>717.85</v>
      </c>
      <c r="H61" s="60">
        <v>2.283E-2</v>
      </c>
      <c r="I61" s="61">
        <v>113</v>
      </c>
      <c r="J61" s="62">
        <f t="shared" si="5"/>
        <v>2.57979</v>
      </c>
      <c r="K61" s="57">
        <v>4</v>
      </c>
      <c r="L61" s="61">
        <f t="shared" si="3"/>
        <v>28</v>
      </c>
      <c r="M61" s="59">
        <f t="shared" si="4"/>
        <v>9.2135357142857144E-2</v>
      </c>
      <c r="N61" s="63">
        <v>283083</v>
      </c>
    </row>
    <row r="62" spans="1:14" ht="30" x14ac:dyDescent="0.2">
      <c r="A62" s="55" t="s">
        <v>95</v>
      </c>
      <c r="B62" s="56" t="s">
        <v>96</v>
      </c>
      <c r="C62" s="56" t="s">
        <v>152</v>
      </c>
      <c r="D62" s="56" t="s">
        <v>144</v>
      </c>
      <c r="E62" s="57" t="s">
        <v>190</v>
      </c>
      <c r="F62" s="58">
        <v>1</v>
      </c>
      <c r="G62" s="59">
        <v>9.57</v>
      </c>
      <c r="H62" s="60">
        <v>2.4469999999999999E-2</v>
      </c>
      <c r="I62" s="61">
        <v>114</v>
      </c>
      <c r="J62" s="62">
        <f t="shared" si="5"/>
        <v>2.7895799999999999</v>
      </c>
      <c r="K62" s="57">
        <v>4</v>
      </c>
      <c r="L62" s="61">
        <f t="shared" si="3"/>
        <v>28</v>
      </c>
      <c r="M62" s="59">
        <f t="shared" si="4"/>
        <v>9.9627857142857143E-2</v>
      </c>
      <c r="N62" s="63">
        <v>283083</v>
      </c>
    </row>
    <row r="63" spans="1:14" ht="30" x14ac:dyDescent="0.2">
      <c r="A63" s="55" t="s">
        <v>89</v>
      </c>
      <c r="B63" s="56" t="s">
        <v>90</v>
      </c>
      <c r="C63" s="56" t="s">
        <v>152</v>
      </c>
      <c r="D63" s="56" t="s">
        <v>144</v>
      </c>
      <c r="E63" s="57" t="s">
        <v>190</v>
      </c>
      <c r="F63" s="58">
        <v>1</v>
      </c>
      <c r="G63" s="59">
        <v>5.82</v>
      </c>
      <c r="H63" s="60">
        <v>2.477E-2</v>
      </c>
      <c r="I63" s="61">
        <v>113</v>
      </c>
      <c r="J63" s="62">
        <f t="shared" si="5"/>
        <v>2.79901</v>
      </c>
      <c r="K63" s="57">
        <v>4</v>
      </c>
      <c r="L63" s="61">
        <f t="shared" si="3"/>
        <v>28</v>
      </c>
      <c r="M63" s="59">
        <f t="shared" si="4"/>
        <v>9.9964642857142863E-2</v>
      </c>
      <c r="N63" s="63">
        <v>283083</v>
      </c>
    </row>
    <row r="64" spans="1:14" ht="30" x14ac:dyDescent="0.2">
      <c r="A64" s="55" t="s">
        <v>83</v>
      </c>
      <c r="B64" s="56" t="s">
        <v>82</v>
      </c>
      <c r="C64" s="56" t="s">
        <v>152</v>
      </c>
      <c r="D64" s="56" t="s">
        <v>144</v>
      </c>
      <c r="E64" s="57" t="s">
        <v>190</v>
      </c>
      <c r="F64" s="58">
        <v>24</v>
      </c>
      <c r="G64" s="59">
        <v>100.57</v>
      </c>
      <c r="H64" s="60">
        <v>3.1969999999999998E-2</v>
      </c>
      <c r="I64" s="61">
        <v>113</v>
      </c>
      <c r="J64" s="62">
        <f t="shared" si="5"/>
        <v>3.6126099999999997</v>
      </c>
      <c r="K64" s="57">
        <v>4</v>
      </c>
      <c r="L64" s="61">
        <f t="shared" si="3"/>
        <v>28</v>
      </c>
      <c r="M64" s="59">
        <f t="shared" si="4"/>
        <v>0.12902178571428571</v>
      </c>
      <c r="N64" s="63">
        <v>283083</v>
      </c>
    </row>
    <row r="65" spans="1:14" ht="30" x14ac:dyDescent="0.2">
      <c r="A65" s="55" t="s">
        <v>85</v>
      </c>
      <c r="B65" s="56" t="s">
        <v>86</v>
      </c>
      <c r="C65" s="56" t="s">
        <v>152</v>
      </c>
      <c r="D65" s="56" t="s">
        <v>144</v>
      </c>
      <c r="E65" s="57" t="s">
        <v>190</v>
      </c>
      <c r="F65" s="58">
        <v>1</v>
      </c>
      <c r="G65" s="59">
        <v>13.68</v>
      </c>
      <c r="H65" s="60">
        <v>7.0000000000000007E-2</v>
      </c>
      <c r="I65" s="61">
        <v>57</v>
      </c>
      <c r="J65" s="62">
        <f t="shared" si="5"/>
        <v>3.99</v>
      </c>
      <c r="K65" s="57">
        <v>4</v>
      </c>
      <c r="L65" s="61">
        <f t="shared" si="3"/>
        <v>14</v>
      </c>
      <c r="M65" s="59">
        <f t="shared" si="4"/>
        <v>0.28500000000000003</v>
      </c>
      <c r="N65" s="63">
        <v>283083</v>
      </c>
    </row>
    <row r="66" spans="1:14" ht="30" x14ac:dyDescent="0.2">
      <c r="A66" s="55" t="s">
        <v>88</v>
      </c>
      <c r="B66" s="56" t="s">
        <v>86</v>
      </c>
      <c r="C66" s="56" t="s">
        <v>152</v>
      </c>
      <c r="D66" s="56" t="s">
        <v>144</v>
      </c>
      <c r="E66" s="57" t="s">
        <v>190</v>
      </c>
      <c r="F66" s="58">
        <v>30</v>
      </c>
      <c r="G66" s="59">
        <v>188.03</v>
      </c>
      <c r="H66" s="60">
        <v>7.6139999999999999E-2</v>
      </c>
      <c r="I66" s="61">
        <v>57</v>
      </c>
      <c r="J66" s="62">
        <f t="shared" si="5"/>
        <v>4.3399799999999997</v>
      </c>
      <c r="K66" s="57">
        <v>4</v>
      </c>
      <c r="L66" s="61">
        <f t="shared" si="3"/>
        <v>14</v>
      </c>
      <c r="M66" s="59">
        <f t="shared" ref="M66:M71" si="6">IF(H66="NOT APPLICABLE","NOT APPLICABLE",J66/L66)</f>
        <v>0.3099985714285714</v>
      </c>
      <c r="N66" s="63">
        <v>283083</v>
      </c>
    </row>
    <row r="67" spans="1:14" ht="30" x14ac:dyDescent="0.2">
      <c r="A67" s="55" t="s">
        <v>97</v>
      </c>
      <c r="B67" s="56" t="s">
        <v>86</v>
      </c>
      <c r="C67" s="56" t="s">
        <v>152</v>
      </c>
      <c r="D67" s="56" t="s">
        <v>144</v>
      </c>
      <c r="E67" s="57" t="s">
        <v>190</v>
      </c>
      <c r="F67" s="58">
        <v>18</v>
      </c>
      <c r="G67" s="59">
        <v>153.6</v>
      </c>
      <c r="H67" s="60">
        <v>5.5919999999999997E-2</v>
      </c>
      <c r="I67" s="61">
        <v>113</v>
      </c>
      <c r="J67" s="62">
        <f t="shared" si="5"/>
        <v>6.3189599999999997</v>
      </c>
      <c r="K67" s="57">
        <v>4</v>
      </c>
      <c r="L67" s="61">
        <f t="shared" si="3"/>
        <v>28</v>
      </c>
      <c r="M67" s="59">
        <f t="shared" si="6"/>
        <v>0.22567714285714285</v>
      </c>
      <c r="N67" s="63">
        <v>283083</v>
      </c>
    </row>
    <row r="68" spans="1:14" ht="30" x14ac:dyDescent="0.2">
      <c r="A68" s="55" t="s">
        <v>93</v>
      </c>
      <c r="B68" s="56" t="s">
        <v>94</v>
      </c>
      <c r="C68" s="56" t="s">
        <v>152</v>
      </c>
      <c r="D68" s="56" t="s">
        <v>170</v>
      </c>
      <c r="E68" s="57" t="s">
        <v>188</v>
      </c>
      <c r="F68" s="58">
        <v>10</v>
      </c>
      <c r="G68" s="59">
        <v>170.94</v>
      </c>
      <c r="H68" s="60">
        <v>7.6020000000000004E-2</v>
      </c>
      <c r="I68" s="61">
        <v>78</v>
      </c>
      <c r="J68" s="62">
        <f t="shared" si="5"/>
        <v>5.9295600000000004</v>
      </c>
      <c r="K68" s="57">
        <v>4</v>
      </c>
      <c r="L68" s="61">
        <f t="shared" si="3"/>
        <v>19</v>
      </c>
      <c r="M68" s="59">
        <f t="shared" si="6"/>
        <v>0.31208210526315794</v>
      </c>
      <c r="N68" s="63" t="s">
        <v>171</v>
      </c>
    </row>
    <row r="69" spans="1:14" ht="30" x14ac:dyDescent="0.2">
      <c r="A69" s="55" t="s">
        <v>91</v>
      </c>
      <c r="B69" s="56" t="s">
        <v>92</v>
      </c>
      <c r="C69" s="56" t="s">
        <v>152</v>
      </c>
      <c r="D69" s="56" t="s">
        <v>173</v>
      </c>
      <c r="E69" s="57" t="s">
        <v>135</v>
      </c>
      <c r="F69" s="58">
        <v>53</v>
      </c>
      <c r="G69" s="59">
        <v>266.75</v>
      </c>
      <c r="H69" s="60">
        <v>5.9332999999999997E-2</v>
      </c>
      <c r="I69" s="61">
        <v>60</v>
      </c>
      <c r="J69" s="62">
        <f t="shared" si="5"/>
        <v>3.5599799999999999</v>
      </c>
      <c r="K69" s="57">
        <v>4</v>
      </c>
      <c r="L69" s="61">
        <f t="shared" si="3"/>
        <v>15</v>
      </c>
      <c r="M69" s="59">
        <f t="shared" si="6"/>
        <v>0.23733199999999999</v>
      </c>
      <c r="N69" s="63" t="s">
        <v>174</v>
      </c>
    </row>
    <row r="70" spans="1:14" ht="30" x14ac:dyDescent="0.2">
      <c r="A70" s="55" t="s">
        <v>80</v>
      </c>
      <c r="B70" s="56" t="s">
        <v>81</v>
      </c>
      <c r="C70" s="56" t="s">
        <v>152</v>
      </c>
      <c r="D70" s="56" t="s">
        <v>173</v>
      </c>
      <c r="E70" s="57" t="s">
        <v>135</v>
      </c>
      <c r="F70" s="58">
        <v>542</v>
      </c>
      <c r="G70" s="59">
        <v>2731.7</v>
      </c>
      <c r="H70" s="60">
        <v>0.10866000000000001</v>
      </c>
      <c r="I70" s="61">
        <v>60</v>
      </c>
      <c r="J70" s="62">
        <f t="shared" si="5"/>
        <v>6.5196000000000005</v>
      </c>
      <c r="K70" s="57">
        <v>4</v>
      </c>
      <c r="L70" s="61">
        <f t="shared" si="3"/>
        <v>15</v>
      </c>
      <c r="M70" s="59">
        <f t="shared" si="6"/>
        <v>0.43464000000000003</v>
      </c>
      <c r="N70" s="63" t="s">
        <v>174</v>
      </c>
    </row>
    <row r="71" spans="1:14" ht="30" x14ac:dyDescent="0.2">
      <c r="A71" s="72" t="s">
        <v>87</v>
      </c>
      <c r="B71" s="73" t="s">
        <v>81</v>
      </c>
      <c r="C71" s="73" t="s">
        <v>152</v>
      </c>
      <c r="D71" s="73" t="s">
        <v>173</v>
      </c>
      <c r="E71" s="74" t="s">
        <v>135</v>
      </c>
      <c r="F71" s="75">
        <v>191</v>
      </c>
      <c r="G71" s="76">
        <v>5444.41</v>
      </c>
      <c r="H71" s="77">
        <v>0.69166000000000005</v>
      </c>
      <c r="I71" s="78">
        <v>6</v>
      </c>
      <c r="J71" s="79">
        <f t="shared" si="5"/>
        <v>4.1499600000000001</v>
      </c>
      <c r="K71" s="74">
        <v>4</v>
      </c>
      <c r="L71" s="78">
        <f t="shared" si="3"/>
        <v>1</v>
      </c>
      <c r="M71" s="76">
        <f t="shared" si="6"/>
        <v>4.1499600000000001</v>
      </c>
      <c r="N71" s="80" t="s">
        <v>174</v>
      </c>
    </row>
  </sheetData>
  <sheetProtection sheet="1" objects="1" scenarios="1" selectLockedCells="1" sort="0" autoFilter="0"/>
  <sortState ref="A2:N76">
    <sortCondition ref="C2:C76"/>
    <sortCondition ref="E2:E76"/>
    <sortCondition ref="D2:D76"/>
    <sortCondition ref="N2:N76"/>
  </sortState>
  <phoneticPr fontId="4" type="noConversion"/>
  <printOptions horizontalCentered="1"/>
  <pageMargins left="0.25" right="0.25" top="0.75" bottom="0.75" header="0.3" footer="0.3"/>
  <pageSetup scale="48" fitToHeight="0" orientation="landscape" horizontalDpi="300" verticalDpi="300" r:id="rId1"/>
  <headerFooter>
    <oddHeader>&amp;CTopical Analgesics by NDC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Highest Utilization List</vt:lpstr>
      <vt:lpstr>Topicals Average By RxCUI</vt:lpstr>
      <vt:lpstr>Topical Analgesics by NDC</vt:lpstr>
      <vt:lpstr>'Highest Utilization List'!Print_Area</vt:lpstr>
      <vt:lpstr>'Topical Analgesics by NDC'!Print_Area</vt:lpstr>
      <vt:lpstr>'Topicals Average By RxCUI'!Print_Area</vt:lpstr>
      <vt:lpstr>'Highest Utilization List'!Print_Titles</vt:lpstr>
      <vt:lpstr>'Topical Analgesics by NDC'!Print_Titles</vt:lpstr>
      <vt:lpstr>'Topical Analgesics by NDC'!Title_NDC..N71</vt:lpstr>
      <vt:lpstr>'Highest Utilization List'!Title_RxCUI..G17</vt:lpstr>
      <vt:lpstr>'Topicals Average By RxCUI'!Title_RxCUI..G32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Topical Analgesics Table - DRAFT for Discussion</dc:title>
  <dc:creator>DWC</dc:creator>
  <cp:lastModifiedBy>DIR</cp:lastModifiedBy>
  <dcterms:created xsi:type="dcterms:W3CDTF">2023-03-06T22:05:20Z</dcterms:created>
  <dcterms:modified xsi:type="dcterms:W3CDTF">2023-03-27T17:56:52Z</dcterms:modified>
</cp:coreProperties>
</file>